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0" activeTab="0"/>
  </bookViews>
  <sheets>
    <sheet name="ESCOLA JUDICIAL" sheetId="1" r:id="rId1"/>
    <sheet name="TRT 11ª.-QDD Resolução 195.2014" sheetId="2" r:id="rId2"/>
  </sheets>
  <definedNames>
    <definedName name="_xlnm.Print_Area" localSheetId="1">'TRT 11ª.-QDD Resolução 195.2014'!$A$4:$E$128</definedName>
    <definedName name="_xlnm.Print_Titles" localSheetId="1">'TRT 11ª.-QDD Resolução 195.2014'!$4:$4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14" authorId="0">
      <text>
        <r>
          <rPr>
            <b/>
            <sz val="9"/>
            <color indexed="8"/>
            <rFont val="Tahoma"/>
            <family val="2"/>
          </rPr>
          <t>Informar o código e a descrição do projeto.</t>
        </r>
      </text>
    </comment>
    <comment ref="A117" authorId="0">
      <text>
        <r>
          <rPr>
            <b/>
            <sz val="9"/>
            <color indexed="8"/>
            <rFont val="Tahoma"/>
            <family val="2"/>
          </rPr>
          <t>Informar o código e a descrição do projeto.</t>
        </r>
      </text>
    </comment>
    <comment ref="A120" authorId="0">
      <text>
        <r>
          <rPr>
            <b/>
            <sz val="9"/>
            <color indexed="8"/>
            <rFont val="Tahoma"/>
            <family val="2"/>
          </rPr>
          <t>Informar o código e a descrição do projeto.</t>
        </r>
      </text>
    </comment>
    <comment ref="A123" authorId="0">
      <text>
        <r>
          <rPr>
            <b/>
            <sz val="9"/>
            <color indexed="8"/>
            <rFont val="Tahoma"/>
            <family val="2"/>
          </rPr>
          <t>Informar o código e a descrição do projeto.</t>
        </r>
      </text>
    </comment>
    <comment ref="A126" authorId="0">
      <text>
        <r>
          <rPr>
            <b/>
            <sz val="9"/>
            <color indexed="8"/>
            <rFont val="Tahoma"/>
            <family val="2"/>
          </rPr>
          <t>Informar o código e a descrição do projeto.</t>
        </r>
      </text>
    </comment>
  </commentList>
</comments>
</file>

<file path=xl/sharedStrings.xml><?xml version="1.0" encoding="utf-8"?>
<sst xmlns="http://schemas.openxmlformats.org/spreadsheetml/2006/main" count="140" uniqueCount="86">
  <si>
    <t>ESPECIFICAÇÃO</t>
  </si>
  <si>
    <t>FONTE</t>
  </si>
  <si>
    <t>1º Grau</t>
  </si>
  <si>
    <t>2º Grau</t>
  </si>
  <si>
    <t>LOA 2015</t>
  </si>
  <si>
    <t>10.15112.02.122.0571.4256.6019 - Capacitação de Recursos Humanos da Justiça do Trabalho</t>
  </si>
  <si>
    <t>DESPESAS CORRENTES</t>
  </si>
  <si>
    <t>DESPESAS DE CAPITAL</t>
  </si>
  <si>
    <t xml:space="preserve">3390.00 - Aplicações Diretas </t>
  </si>
  <si>
    <t>3390.14 - Diárias</t>
  </si>
  <si>
    <t>3390.33 - Passagens e Despesas com Locomoção</t>
  </si>
  <si>
    <t>3390.36 - O.S.T - Pessoa Física</t>
  </si>
  <si>
    <t>3390.39 - Outros Serviços de Terceiros - Pessoa Jurídica</t>
  </si>
  <si>
    <t>3390.93 – Indenizações e Restituições</t>
  </si>
  <si>
    <t>3391.47 - Obrigações Tributárias e Contributivas</t>
  </si>
  <si>
    <t xml:space="preserve"> 4490.00 – Aplicações Diretas</t>
  </si>
  <si>
    <t>1015112.02.122.0571.4256.6019 - Formação e Aperfeiçoamento de Magistrados</t>
  </si>
  <si>
    <t>3390.36 - Outros Serviços de Terceiros - Pessoa Física</t>
  </si>
  <si>
    <t>10.15112.02.122.0571.09HB.6019 - Contribuição da União, de suas Autarquias e Fundações para o Custeio do Regime de Previdência dos Servidores Públicos Federais</t>
  </si>
  <si>
    <t>DESPESAS CORRENTES - PESSOAL</t>
  </si>
  <si>
    <t>3191.00 - Aplicações Diretas</t>
  </si>
  <si>
    <t>3191.13 - Contribuição Patronal para o CPSSS</t>
  </si>
  <si>
    <t>20.15112.09.272.0089.0181.6019 - Pagamento de Aposentadorias e Pensões Nacional</t>
  </si>
  <si>
    <t>3191.01 - Aposentadorias e Reformas</t>
  </si>
  <si>
    <t>3191.03 - Pensões</t>
  </si>
  <si>
    <t>10.15112.02.122.0571.20TP.6019 - Pagamento de Pessoal Ativo da União</t>
  </si>
  <si>
    <t>3190.00 - Aplicações Diretas</t>
  </si>
  <si>
    <t>3190.07 - Contribuições a Entidades Fechadas de Previdência</t>
  </si>
  <si>
    <t>3190.11 - Vencimentos e Vantagens Fixas</t>
  </si>
  <si>
    <t>3190.16 - Outras Despesas Variáveis</t>
  </si>
  <si>
    <t>3190.92 – Despesas com Exerc. Anteriores</t>
  </si>
  <si>
    <t>3190.96 - Ressarcimento de Despesas com Pessoal Requisitado</t>
  </si>
  <si>
    <t>3191.13 - Obrigações Patronais</t>
  </si>
  <si>
    <t xml:space="preserve">10.15112.02.122.0571.4256.6019 - Apreciação de Causas na Justiça do Trabalho </t>
  </si>
  <si>
    <t>PO - 0001 - Apreciação de Causas na Justiça do Trabalho</t>
  </si>
  <si>
    <t>3391.00 – Aplicações Diretas – Intra Orçament.</t>
  </si>
  <si>
    <t>4490.00 – Investimentos</t>
  </si>
  <si>
    <t>3390.30 - Material de Consumo</t>
  </si>
  <si>
    <t>3390.31 - Premiações Culturais, Artísticas, Científicas, Desportivas e outras</t>
  </si>
  <si>
    <t>3390.32 - Materal de Distribuição Gratuita</t>
  </si>
  <si>
    <t>3390.35 - Serviços de Consultoria</t>
  </si>
  <si>
    <t>3390.37 - Locação de Mão-de-obra</t>
  </si>
  <si>
    <t>3390.47 - Obrigações Tributárias e Contributivas</t>
  </si>
  <si>
    <t>3390.91 – Sentenças Judiciárias</t>
  </si>
  <si>
    <t>3390.92 – Despesas de Exerc. Anteriores</t>
  </si>
  <si>
    <t>3390.93 - Indenizações e Restituições</t>
  </si>
  <si>
    <t>3390.96 - Ressarc. de despesas de Pessoal Requisitado</t>
  </si>
  <si>
    <t>3391.39 - Outros Serviços de Terceiros - Pessoa Jurídica</t>
  </si>
  <si>
    <t>4490.39 - Outros Serviços de Terceiros - Pessoa Jurídica</t>
  </si>
  <si>
    <t>3390.30 - Material de Processamento de Dados</t>
  </si>
  <si>
    <t>3390.39 - Serviços Técnicos Profissionais de Tecnologia da Informação</t>
  </si>
  <si>
    <t>3390.00 - Cessão de Espaço Físico (Fonte 150)</t>
  </si>
  <si>
    <t>3390.00 - Recursos de Convênios (Fonte 181)</t>
  </si>
  <si>
    <t>3390.91 – Sentenças Judiciárias (Fonte 181)</t>
  </si>
  <si>
    <t>3390.92 – Despesas de Exerc. Anteriores – Fonte 181</t>
  </si>
  <si>
    <t>4490.52 - Equipamentos e Material Permanente</t>
  </si>
  <si>
    <t>10.15112.02.122.0571.4256.6019 - Manutenção de Varas Itinerantes na Justiça do Trabalho</t>
  </si>
  <si>
    <r>
      <t xml:space="preserve">      </t>
    </r>
    <r>
      <rPr>
        <sz val="10"/>
        <rFont val="Arial"/>
        <family val="2"/>
      </rPr>
      <t xml:space="preserve">  3390.00 - Aplicações Diretas </t>
    </r>
  </si>
  <si>
    <t>3390.33 - Despesas com Locomoção</t>
  </si>
  <si>
    <t>10.15112.02.131.0571.2549.6019 - Comunicação e Divulgação Institucional -  PO - 0001</t>
  </si>
  <si>
    <t xml:space="preserve">20.15112.02.301.0571.2004.6019 - ASSISTÊNCIA MÉDICA E ODONTOLÓGICA AOS SERVIDORES, EMPREGADOS E SEUS DEPENDENTES </t>
  </si>
  <si>
    <t>3390.92 - Despesas de Exercícios Anteriores</t>
  </si>
  <si>
    <t>10.15112.02.331.0571.2012.6019  - Auxílio-Alimentação aos Servidores Civis, Empregados e Militares</t>
  </si>
  <si>
    <t>3390.46 - Auxílio-alimentação</t>
  </si>
  <si>
    <t>10.15112.02.331.0571.2011.6019 - Auxílio-Transporte aos Servidores Civis, Empregados e Militares</t>
  </si>
  <si>
    <t xml:space="preserve">3390.49 - Auxílio-Transporte </t>
  </si>
  <si>
    <t>10.15112.02.331.0571.2010.6019 - Assistência Pré-Escolar aos Dependentes de Servidores Civis e de Empregados</t>
  </si>
  <si>
    <t>3390.08 - Outros Benefícios Assistenciais</t>
  </si>
  <si>
    <t>10.15112.02.061.0571.4224.6019 - Assistência Jurídica a Pessoas Carentes</t>
  </si>
  <si>
    <t>3391.92 – Despesas com Exerc.Anteriores</t>
  </si>
  <si>
    <t>10.15112.02.331.0571.00M1.6019 - Benefícios Assistenciais decorrentes do Auxílio-Funeral e Natalidade</t>
  </si>
  <si>
    <t>TOTAL DE PROJETOS</t>
  </si>
  <si>
    <t>10.15112.02.122.0571.10WS.0211 - Construção do Fórum Trabalhista de Manaus</t>
  </si>
  <si>
    <t>3390.00</t>
  </si>
  <si>
    <t xml:space="preserve">4490.51 - Obras e Instalações </t>
  </si>
  <si>
    <t>10.15112.02.122.0571.135F.0208 - Aquisição do Edifício-Sede da Vara do Trabalho de Lábrea - AM</t>
  </si>
  <si>
    <t>4590.00 – Aplicações Diretas Fonte 100</t>
  </si>
  <si>
    <t>4590.00 – Aplicações Diretas Fonte 181</t>
  </si>
  <si>
    <t>10.15112.02.122.0571.135G.0193 - Aquisição do Edifício-Sede da Vara do Trabalho de Coari - AM</t>
  </si>
  <si>
    <t>4490.00 – Investimentos – Fonte 100</t>
  </si>
  <si>
    <t>4490.00 – Investimentos – Fonte 181</t>
  </si>
  <si>
    <t>10.15112.02.122.0571.135H.0221 - Construção do Edifício-Sede da Vara do Trabalho de Presidente Figueiredo - AM</t>
  </si>
  <si>
    <t>4490.00 – Investimentos Fonte 100</t>
  </si>
  <si>
    <t>4490.51 - Obras e Instalações (Fonte 181)</t>
  </si>
  <si>
    <t>10.15112.02.122.0571.135I.0211 - Ampliação do Edifício-Sede do TRT da 11ª Região - AM</t>
  </si>
  <si>
    <t>4490.00 – Investimentos Fonte 181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</si>
</sst>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&quot;R$&quot;* #,##0.00_);_(&quot;R$&quot;* \(#,##0.00\);_(&quot;R$&quot;* \-??_);_(@_)"/>
    <numFmt numFmtId="166" formatCode="_(* #,##0.00_);_(* \(#,##0.00\);_(* \-??_);_(@_)"/>
    <numFmt numFmtId="167" formatCode="#,##0.00;[Red]\-#,##0.00"/>
    <numFmt numFmtId="168" formatCode="00000"/>
    <numFmt numFmtId="169" formatCode="_(* #,##0_);_(* \(#,##0\);_(* \-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1" borderId="0" applyNumberFormat="0" applyBorder="0" applyAlignment="0" applyProtection="0"/>
    <xf numFmtId="0" fontId="13" fillId="7" borderId="1" applyNumberForma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>
      <protection locked="0"/>
    </xf>
    <xf numFmtId="0" fontId="0" fillId="0" borderId="0" applyNumberFormat="0" applyFill="0" applyBorder="0" applyAlignment="0">
      <protection locked="0"/>
    </xf>
    <xf numFmtId="0" fontId="0" fillId="0" borderId="0">
      <alignment/>
      <protection/>
    </xf>
    <xf numFmtId="0" fontId="0" fillId="0" borderId="0" applyNumberFormat="0" applyFill="0" applyBorder="0" applyAlignment="0"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>
      <protection locked="0"/>
    </xf>
    <xf numFmtId="0" fontId="0" fillId="0" borderId="0" applyNumberFormat="0" applyFill="0" applyBorder="0" applyAlignment="0">
      <protection locked="0"/>
    </xf>
    <xf numFmtId="0" fontId="0" fillId="0" borderId="0">
      <alignment/>
      <protection/>
    </xf>
    <xf numFmtId="0" fontId="0" fillId="0" borderId="0" applyNumberFormat="0" applyFill="0" applyBorder="0" applyAlignment="0">
      <protection locked="0"/>
    </xf>
    <xf numFmtId="0" fontId="0" fillId="0" borderId="0">
      <alignment/>
      <protection/>
    </xf>
    <xf numFmtId="0" fontId="0" fillId="0" borderId="0" applyNumberFormat="0" applyFill="0" applyBorder="0" applyAlignment="0">
      <protection locked="0"/>
    </xf>
    <xf numFmtId="0" fontId="0" fillId="0" borderId="0" applyNumberFormat="0" applyFill="0" applyBorder="0" applyAlignment="0">
      <protection locked="0"/>
    </xf>
    <xf numFmtId="0" fontId="0" fillId="0" borderId="0" applyNumberFormat="0" applyFill="0" applyBorder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>
      <protection locked="0"/>
    </xf>
    <xf numFmtId="0" fontId="0" fillId="0" borderId="0" applyNumberFormat="0" applyFill="0" applyBorder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0" fillId="16" borderId="5" applyNumberFormat="0" applyAlignment="0" applyProtection="0"/>
    <xf numFmtId="0" fontId="21" fillId="16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167" fontId="33" fillId="24" borderId="10" xfId="0" applyNumberFormat="1" applyFont="1" applyFill="1" applyBorder="1" applyAlignment="1" applyProtection="1">
      <alignment horizontal="center" vertical="center" wrapText="1"/>
      <protection locked="0"/>
    </xf>
    <xf numFmtId="167" fontId="33" fillId="24" borderId="11" xfId="0" applyNumberFormat="1" applyFont="1" applyFill="1" applyBorder="1" applyAlignment="1" applyProtection="1">
      <alignment horizontal="center" vertical="center" wrapText="1"/>
      <protection locked="0"/>
    </xf>
    <xf numFmtId="167" fontId="33" fillId="24" borderId="12" xfId="0" applyNumberFormat="1" applyFont="1" applyFill="1" applyBorder="1" applyAlignment="1" applyProtection="1">
      <alignment horizontal="center" vertical="center" wrapText="1"/>
      <protection locked="0"/>
    </xf>
    <xf numFmtId="168" fontId="34" fillId="16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34" fillId="16" borderId="14" xfId="966" applyFont="1" applyFill="1" applyBorder="1" applyAlignment="1" applyProtection="1">
      <alignment vertical="center" wrapText="1"/>
      <protection locked="0"/>
    </xf>
    <xf numFmtId="166" fontId="34" fillId="16" borderId="15" xfId="966" applyFont="1" applyFill="1" applyBorder="1" applyAlignment="1" applyProtection="1">
      <alignment vertical="center"/>
      <protection locked="0"/>
    </xf>
    <xf numFmtId="169" fontId="34" fillId="24" borderId="13" xfId="0" applyNumberFormat="1" applyFont="1" applyFill="1" applyBorder="1" applyAlignment="1" applyProtection="1">
      <alignment horizontal="center" vertical="center"/>
      <protection locked="0"/>
    </xf>
    <xf numFmtId="166" fontId="34" fillId="24" borderId="14" xfId="966" applyFont="1" applyFill="1" applyBorder="1" applyAlignment="1" applyProtection="1">
      <alignment vertical="center" wrapText="1"/>
      <protection locked="0"/>
    </xf>
    <xf numFmtId="166" fontId="34" fillId="0" borderId="15" xfId="966" applyFont="1" applyFill="1" applyBorder="1" applyAlignment="1" applyProtection="1">
      <alignment vertical="center"/>
      <protection locked="0"/>
    </xf>
    <xf numFmtId="166" fontId="34" fillId="24" borderId="14" xfId="966" applyFont="1" applyFill="1" applyBorder="1" applyAlignment="1" applyProtection="1">
      <alignment horizontal="center" vertical="center"/>
      <protection/>
    </xf>
    <xf numFmtId="166" fontId="34" fillId="24" borderId="15" xfId="966" applyFont="1" applyFill="1" applyBorder="1" applyAlignment="1" applyProtection="1">
      <alignment horizontal="left" vertical="center" wrapText="1"/>
      <protection locked="0"/>
    </xf>
    <xf numFmtId="169" fontId="0" fillId="24" borderId="13" xfId="0" applyNumberFormat="1" applyFont="1" applyFill="1" applyBorder="1" applyAlignment="1" applyProtection="1">
      <alignment vertical="center"/>
      <protection locked="0"/>
    </xf>
    <xf numFmtId="0" fontId="0" fillId="24" borderId="14" xfId="0" applyNumberFormat="1" applyFont="1" applyFill="1" applyBorder="1" applyAlignment="1" applyProtection="1">
      <alignment horizontal="center"/>
      <protection locked="0"/>
    </xf>
    <xf numFmtId="166" fontId="0" fillId="24" borderId="14" xfId="966" applyFont="1" applyFill="1" applyBorder="1" applyAlignment="1" applyProtection="1">
      <alignment horizontal="center" vertical="center"/>
      <protection/>
    </xf>
    <xf numFmtId="166" fontId="0" fillId="24" borderId="15" xfId="966" applyFont="1" applyFill="1" applyBorder="1" applyAlignment="1" applyProtection="1">
      <alignment vertical="center"/>
      <protection locked="0"/>
    </xf>
    <xf numFmtId="166" fontId="0" fillId="24" borderId="15" xfId="966" applyFont="1" applyFill="1" applyBorder="1" applyAlignment="1" applyProtection="1">
      <alignment horizontal="center" vertical="center"/>
      <protection locked="0"/>
    </xf>
    <xf numFmtId="169" fontId="34" fillId="24" borderId="13" xfId="0" applyNumberFormat="1" applyFont="1" applyFill="1" applyBorder="1" applyAlignment="1" applyProtection="1">
      <alignment vertical="center"/>
      <protection locked="0"/>
    </xf>
    <xf numFmtId="169" fontId="34" fillId="24" borderId="14" xfId="0" applyNumberFormat="1" applyFont="1" applyFill="1" applyBorder="1" applyAlignment="1" applyProtection="1">
      <alignment horizontal="center"/>
      <protection locked="0"/>
    </xf>
    <xf numFmtId="166" fontId="34" fillId="24" borderId="15" xfId="966" applyFont="1" applyFill="1" applyBorder="1" applyAlignment="1" applyProtection="1">
      <alignment vertical="center"/>
      <protection locked="0"/>
    </xf>
    <xf numFmtId="169" fontId="34" fillId="24" borderId="13" xfId="966" applyNumberFormat="1" applyFont="1" applyFill="1" applyBorder="1" applyAlignment="1" applyProtection="1">
      <alignment horizontal="center" vertical="center"/>
      <protection/>
    </xf>
    <xf numFmtId="166" fontId="34" fillId="24" borderId="14" xfId="966" applyFont="1" applyFill="1" applyBorder="1" applyAlignment="1" applyProtection="1">
      <alignment horizontal="left" vertical="center" wrapText="1"/>
      <protection locked="0"/>
    </xf>
    <xf numFmtId="166" fontId="34" fillId="24" borderId="14" xfId="966" applyFont="1" applyFill="1" applyBorder="1" applyAlignment="1" applyProtection="1">
      <alignment horizontal="right" vertical="center"/>
      <protection/>
    </xf>
    <xf numFmtId="166" fontId="34" fillId="24" borderId="16" xfId="966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7" fontId="33" fillId="24" borderId="18" xfId="0" applyNumberFormat="1" applyFont="1" applyFill="1" applyBorder="1" applyAlignment="1" applyProtection="1">
      <alignment horizontal="center" vertical="center" wrapText="1"/>
      <protection locked="0"/>
    </xf>
    <xf numFmtId="168" fontId="34" fillId="16" borderId="13" xfId="0" applyNumberFormat="1" applyFont="1" applyFill="1" applyBorder="1" applyAlignment="1" applyProtection="1">
      <alignment vertical="center" wrapText="1"/>
      <protection locked="0"/>
    </xf>
    <xf numFmtId="166" fontId="34" fillId="16" borderId="14" xfId="966" applyFont="1" applyFill="1" applyBorder="1" applyAlignment="1" applyProtection="1">
      <alignment horizontal="left" vertical="center" wrapText="1"/>
      <protection locked="0"/>
    </xf>
    <xf numFmtId="166" fontId="34" fillId="16" borderId="16" xfId="966" applyFont="1" applyFill="1" applyBorder="1" applyAlignment="1" applyProtection="1">
      <alignment horizontal="left" vertical="center" wrapText="1"/>
      <protection locked="0"/>
    </xf>
    <xf numFmtId="166" fontId="34" fillId="24" borderId="14" xfId="966" applyFont="1" applyFill="1" applyBorder="1" applyAlignment="1" applyProtection="1">
      <alignment vertical="center"/>
      <protection locked="0"/>
    </xf>
    <xf numFmtId="166" fontId="34" fillId="24" borderId="16" xfId="966" applyFont="1" applyFill="1" applyBorder="1" applyAlignment="1" applyProtection="1">
      <alignment vertical="center"/>
      <protection locked="0"/>
    </xf>
    <xf numFmtId="169" fontId="0" fillId="24" borderId="13" xfId="0" applyNumberFormat="1" applyFont="1" applyFill="1" applyBorder="1" applyAlignment="1" applyProtection="1">
      <alignment horizontal="left" vertical="center" indent="2"/>
      <protection locked="0"/>
    </xf>
    <xf numFmtId="166" fontId="0" fillId="24" borderId="16" xfId="966" applyFont="1" applyFill="1" applyBorder="1" applyAlignment="1" applyProtection="1">
      <alignment horizontal="center" vertical="center"/>
      <protection/>
    </xf>
    <xf numFmtId="0" fontId="0" fillId="24" borderId="19" xfId="0" applyNumberFormat="1" applyFont="1" applyFill="1" applyBorder="1" applyAlignment="1" applyProtection="1">
      <alignment horizontal="center"/>
      <protection locked="0"/>
    </xf>
    <xf numFmtId="166" fontId="0" fillId="24" borderId="14" xfId="966" applyFont="1" applyFill="1" applyBorder="1" applyAlignment="1" applyProtection="1">
      <alignment horizontal="center" vertical="center"/>
      <protection locked="0"/>
    </xf>
    <xf numFmtId="166" fontId="0" fillId="24" borderId="16" xfId="966" applyFont="1" applyFill="1" applyBorder="1" applyAlignment="1" applyProtection="1">
      <alignment horizontal="center" vertical="center"/>
      <protection locked="0"/>
    </xf>
    <xf numFmtId="166" fontId="34" fillId="16" borderId="16" xfId="966" applyFont="1" applyFill="1" applyBorder="1" applyAlignment="1" applyProtection="1">
      <alignment vertical="center"/>
      <protection locked="0"/>
    </xf>
    <xf numFmtId="0" fontId="34" fillId="24" borderId="14" xfId="0" applyNumberFormat="1" applyFont="1" applyFill="1" applyBorder="1" applyAlignment="1" applyProtection="1">
      <alignment horizontal="center"/>
      <protection locked="0"/>
    </xf>
    <xf numFmtId="166" fontId="0" fillId="22" borderId="16" xfId="966" applyFont="1" applyFill="1" applyBorder="1" applyAlignment="1" applyProtection="1">
      <alignment horizontal="center" vertical="center"/>
      <protection locked="0"/>
    </xf>
    <xf numFmtId="169" fontId="0" fillId="24" borderId="13" xfId="0" applyNumberFormat="1" applyFont="1" applyFill="1" applyBorder="1" applyAlignment="1" applyProtection="1">
      <alignment horizontal="left" vertical="center" wrapText="1" indent="2"/>
      <protection locked="0"/>
    </xf>
    <xf numFmtId="169" fontId="34" fillId="24" borderId="13" xfId="0" applyNumberFormat="1" applyFont="1" applyFill="1" applyBorder="1" applyAlignment="1" applyProtection="1">
      <alignment horizontal="left" vertical="center"/>
      <protection locked="0"/>
    </xf>
    <xf numFmtId="168" fontId="34" fillId="24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24" borderId="16" xfId="966" applyFont="1" applyFill="1" applyBorder="1" applyAlignment="1" applyProtection="1">
      <alignment vertical="center"/>
      <protection locked="0"/>
    </xf>
    <xf numFmtId="169" fontId="0" fillId="24" borderId="14" xfId="0" applyNumberFormat="1" applyFont="1" applyFill="1" applyBorder="1" applyAlignment="1" applyProtection="1">
      <alignment horizontal="center"/>
      <protection locked="0"/>
    </xf>
    <xf numFmtId="169" fontId="0" fillId="24" borderId="19" xfId="0" applyNumberFormat="1" applyFont="1" applyFill="1" applyBorder="1" applyAlignment="1" applyProtection="1">
      <alignment horizontal="center"/>
      <protection locked="0"/>
    </xf>
    <xf numFmtId="166" fontId="34" fillId="24" borderId="14" xfId="966" applyFont="1" applyFill="1" applyBorder="1" applyAlignment="1" applyProtection="1">
      <alignment vertical="center"/>
      <protection/>
    </xf>
    <xf numFmtId="166" fontId="34" fillId="24" borderId="16" xfId="966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6" fontId="0" fillId="24" borderId="16" xfId="966" applyFont="1" applyFill="1" applyBorder="1" applyAlignment="1" applyProtection="1">
      <alignment vertical="center"/>
      <protection/>
    </xf>
    <xf numFmtId="166" fontId="0" fillId="24" borderId="14" xfId="966" applyFont="1" applyFill="1" applyBorder="1" applyAlignment="1" applyProtection="1">
      <alignment vertical="center"/>
      <protection/>
    </xf>
    <xf numFmtId="166" fontId="34" fillId="24" borderId="14" xfId="966" applyFont="1" applyFill="1" applyBorder="1" applyAlignment="1" applyProtection="1">
      <alignment horizontal="center" vertical="center"/>
      <protection locked="0"/>
    </xf>
    <xf numFmtId="166" fontId="34" fillId="24" borderId="16" xfId="966" applyFont="1" applyFill="1" applyBorder="1" applyAlignment="1" applyProtection="1">
      <alignment horizontal="center" vertical="center"/>
      <protection locked="0"/>
    </xf>
    <xf numFmtId="169" fontId="34" fillId="16" borderId="13" xfId="0" applyNumberFormat="1" applyFont="1" applyFill="1" applyBorder="1" applyAlignment="1" applyProtection="1">
      <alignment horizontal="center" vertical="center"/>
      <protection locked="0"/>
    </xf>
    <xf numFmtId="166" fontId="34" fillId="16" borderId="14" xfId="966" applyFont="1" applyFill="1" applyBorder="1" applyAlignment="1" applyProtection="1">
      <alignment vertical="center"/>
      <protection locked="0"/>
    </xf>
    <xf numFmtId="49" fontId="34" fillId="9" borderId="14" xfId="0" applyNumberFormat="1" applyFont="1" applyFill="1" applyBorder="1" applyAlignment="1" applyProtection="1">
      <alignment horizontal="center" vertical="center" wrapText="1"/>
      <protection locked="0"/>
    </xf>
    <xf numFmtId="166" fontId="34" fillId="16" borderId="16" xfId="966" applyFont="1" applyFill="1" applyBorder="1" applyAlignment="1" applyProtection="1">
      <alignment vertical="center" wrapText="1"/>
      <protection locked="0"/>
    </xf>
    <xf numFmtId="49" fontId="0" fillId="24" borderId="14" xfId="0" applyNumberFormat="1" applyFont="1" applyFill="1" applyBorder="1" applyAlignment="1" applyProtection="1">
      <alignment horizontal="center"/>
      <protection locked="0"/>
    </xf>
    <xf numFmtId="166" fontId="0" fillId="24" borderId="14" xfId="966" applyFont="1" applyFill="1" applyBorder="1" applyAlignment="1" applyProtection="1">
      <alignment horizontal="right" vertical="center"/>
      <protection locked="0"/>
    </xf>
    <xf numFmtId="166" fontId="0" fillId="24" borderId="16" xfId="966" applyFont="1" applyFill="1" applyBorder="1" applyAlignment="1" applyProtection="1">
      <alignment horizontal="right" vertical="center"/>
      <protection locked="0"/>
    </xf>
    <xf numFmtId="169" fontId="34" fillId="9" borderId="14" xfId="0" applyNumberFormat="1" applyFont="1" applyFill="1" applyBorder="1" applyAlignment="1" applyProtection="1">
      <alignment horizontal="center"/>
      <protection locked="0"/>
    </xf>
    <xf numFmtId="168" fontId="34" fillId="9" borderId="14" xfId="0" applyNumberFormat="1" applyFont="1" applyFill="1" applyBorder="1" applyAlignment="1" applyProtection="1">
      <alignment horizontal="center" vertical="center" wrapText="1"/>
      <protection locked="0"/>
    </xf>
  </cellXfs>
  <cellStyles count="128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de Verificação 3" xfId="57"/>
    <cellStyle name="Célula de Verificação 4" xfId="58"/>
    <cellStyle name="Célula de Verificação 5" xfId="59"/>
    <cellStyle name="Célula de Verificação 6" xfId="60"/>
    <cellStyle name="Célula de Verificação 7" xfId="61"/>
    <cellStyle name="Célula Vinculada" xfId="62"/>
    <cellStyle name="Célula Vinculada 2" xfId="63"/>
    <cellStyle name="Ênfase1" xfId="64"/>
    <cellStyle name="Ênfase1 2" xfId="65"/>
    <cellStyle name="Ênfase2" xfId="66"/>
    <cellStyle name="Ênfase2 2" xfId="67"/>
    <cellStyle name="Ênfase3" xfId="68"/>
    <cellStyle name="Ênfase3 2" xfId="69"/>
    <cellStyle name="Ênfase4" xfId="70"/>
    <cellStyle name="Ênfase4 2" xfId="71"/>
    <cellStyle name="Ênfase5" xfId="72"/>
    <cellStyle name="Ênfase5 2" xfId="73"/>
    <cellStyle name="Ênfase6" xfId="74"/>
    <cellStyle name="Ênfase6 2" xfId="75"/>
    <cellStyle name="Entrada" xfId="76"/>
    <cellStyle name="Entrada 2" xfId="77"/>
    <cellStyle name="Incorreto" xfId="78"/>
    <cellStyle name="Incorreto 2" xfId="79"/>
    <cellStyle name="Indefinido" xfId="80"/>
    <cellStyle name="Currency" xfId="81"/>
    <cellStyle name="Currency [0]" xfId="82"/>
    <cellStyle name="Moeda 2" xfId="83"/>
    <cellStyle name="Moeda 2 2" xfId="84"/>
    <cellStyle name="Moeda 2 2 2" xfId="85"/>
    <cellStyle name="Moeda 2 2 2 2" xfId="86"/>
    <cellStyle name="Moeda 2 2 2 2 2" xfId="87"/>
    <cellStyle name="Moeda 2 2 2 2 2 2" xfId="88"/>
    <cellStyle name="Moeda 2 2 2 2 3" xfId="89"/>
    <cellStyle name="Moeda 2 2 2 3" xfId="90"/>
    <cellStyle name="Moeda 2 2 2 3 2" xfId="91"/>
    <cellStyle name="Moeda 2 2 2 4" xfId="92"/>
    <cellStyle name="Moeda 2 2 3" xfId="93"/>
    <cellStyle name="Moeda 2 2 3 2" xfId="94"/>
    <cellStyle name="Moeda 2 2 3 2 2" xfId="95"/>
    <cellStyle name="Moeda 2 2 3 2 2 2" xfId="96"/>
    <cellStyle name="Moeda 2 2 3 2 3" xfId="97"/>
    <cellStyle name="Moeda 2 2 3 3" xfId="98"/>
    <cellStyle name="Moeda 2 2 3 3 2" xfId="99"/>
    <cellStyle name="Moeda 2 2 3 4" xfId="100"/>
    <cellStyle name="Moeda 2 2 4" xfId="101"/>
    <cellStyle name="Moeda 2 2 4 2" xfId="102"/>
    <cellStyle name="Moeda 2 2 4 2 2" xfId="103"/>
    <cellStyle name="Moeda 2 2 4 2 2 2" xfId="104"/>
    <cellStyle name="Moeda 2 2 4 2 3" xfId="105"/>
    <cellStyle name="Moeda 2 2 4 3" xfId="106"/>
    <cellStyle name="Moeda 2 2 4 3 2" xfId="107"/>
    <cellStyle name="Moeda 2 2 4 4" xfId="108"/>
    <cellStyle name="Moeda 2 2 5" xfId="109"/>
    <cellStyle name="Moeda 2 2 5 2" xfId="110"/>
    <cellStyle name="Moeda 2 2 5 2 2" xfId="111"/>
    <cellStyle name="Moeda 2 2 5 2 2 2" xfId="112"/>
    <cellStyle name="Moeda 2 2 5 2 3" xfId="113"/>
    <cellStyle name="Moeda 2 2 5 3" xfId="114"/>
    <cellStyle name="Moeda 2 2 5 3 2" xfId="115"/>
    <cellStyle name="Moeda 2 2 5 4" xfId="116"/>
    <cellStyle name="Moeda 2 2 6" xfId="117"/>
    <cellStyle name="Moeda 2 2 6 2" xfId="118"/>
    <cellStyle name="Moeda 2 2 6 2 2" xfId="119"/>
    <cellStyle name="Moeda 2 2 6 2 2 2" xfId="120"/>
    <cellStyle name="Moeda 2 2 6 2 3" xfId="121"/>
    <cellStyle name="Moeda 2 2 6 3" xfId="122"/>
    <cellStyle name="Moeda 2 2 6 3 2" xfId="123"/>
    <cellStyle name="Moeda 2 2 6 4" xfId="124"/>
    <cellStyle name="Moeda 2 2 7" xfId="125"/>
    <cellStyle name="Moeda 2 2 7 2" xfId="126"/>
    <cellStyle name="Moeda 2 2 7 2 2" xfId="127"/>
    <cellStyle name="Moeda 2 2 7 3" xfId="128"/>
    <cellStyle name="Moeda 2 2 8" xfId="129"/>
    <cellStyle name="Moeda 2 2 8 2" xfId="130"/>
    <cellStyle name="Moeda 2 2 9" xfId="131"/>
    <cellStyle name="Moeda 2 3" xfId="132"/>
    <cellStyle name="Moeda 2 3 2" xfId="133"/>
    <cellStyle name="Moeda 2 3 2 2" xfId="134"/>
    <cellStyle name="Moeda 2 3 2 2 2" xfId="135"/>
    <cellStyle name="Moeda 2 3 2 3" xfId="136"/>
    <cellStyle name="Moeda 2 3 3" xfId="137"/>
    <cellStyle name="Moeda 2 3 3 2" xfId="138"/>
    <cellStyle name="Moeda 2 3 4" xfId="139"/>
    <cellStyle name="Moeda 2 4" xfId="140"/>
    <cellStyle name="Moeda 2 4 2" xfId="141"/>
    <cellStyle name="Moeda 2 4 2 2" xfId="142"/>
    <cellStyle name="Moeda 2 4 2 2 2" xfId="143"/>
    <cellStyle name="Moeda 2 4 2 3" xfId="144"/>
    <cellStyle name="Moeda 2 4 3" xfId="145"/>
    <cellStyle name="Moeda 2 4 3 2" xfId="146"/>
    <cellStyle name="Moeda 2 4 4" xfId="147"/>
    <cellStyle name="Moeda 2 5" xfId="148"/>
    <cellStyle name="Moeda 2 5 2" xfId="149"/>
    <cellStyle name="Moeda 2 5 2 2" xfId="150"/>
    <cellStyle name="Moeda 2 5 2 2 2" xfId="151"/>
    <cellStyle name="Moeda 2 5 2 3" xfId="152"/>
    <cellStyle name="Moeda 2 5 3" xfId="153"/>
    <cellStyle name="Moeda 2 5 3 2" xfId="154"/>
    <cellStyle name="Moeda 2 5 4" xfId="155"/>
    <cellStyle name="Moeda 2 6" xfId="156"/>
    <cellStyle name="Moeda 2 6 2" xfId="157"/>
    <cellStyle name="Moeda 2 6 2 2" xfId="158"/>
    <cellStyle name="Moeda 2 6 2 2 2" xfId="159"/>
    <cellStyle name="Moeda 2 6 2 3" xfId="160"/>
    <cellStyle name="Moeda 2 6 3" xfId="161"/>
    <cellStyle name="Moeda 2 6 3 2" xfId="162"/>
    <cellStyle name="Moeda 2 6 4" xfId="163"/>
    <cellStyle name="Moeda 2 7" xfId="164"/>
    <cellStyle name="Moeda 2 7 2" xfId="165"/>
    <cellStyle name="Moeda 2 7 2 2" xfId="166"/>
    <cellStyle name="Moeda 2 7 2 2 2" xfId="167"/>
    <cellStyle name="Moeda 2 7 2 3" xfId="168"/>
    <cellStyle name="Moeda 2 7 3" xfId="169"/>
    <cellStyle name="Moeda 2 7 3 2" xfId="170"/>
    <cellStyle name="Moeda 2 7 4" xfId="171"/>
    <cellStyle name="Moeda 2 8" xfId="172"/>
    <cellStyle name="Moeda 2 8 2" xfId="173"/>
    <cellStyle name="Moeda 2 8 2 2" xfId="174"/>
    <cellStyle name="Moeda 2 8 3" xfId="175"/>
    <cellStyle name="Moeda 2 9" xfId="176"/>
    <cellStyle name="Moeda 2 9 2" xfId="177"/>
    <cellStyle name="Moeda 2 9 2 2" xfId="178"/>
    <cellStyle name="Moeda 2 9 3" xfId="179"/>
    <cellStyle name="Moeda 3" xfId="180"/>
    <cellStyle name="Moeda 4" xfId="181"/>
    <cellStyle name="Neutra" xfId="182"/>
    <cellStyle name="Neutra 2" xfId="183"/>
    <cellStyle name="Normal 10" xfId="184"/>
    <cellStyle name="Normal 10 2" xfId="185"/>
    <cellStyle name="Normal 11" xfId="186"/>
    <cellStyle name="Normal 11 2" xfId="187"/>
    <cellStyle name="Normal 11 2 2" xfId="188"/>
    <cellStyle name="Normal 11 3" xfId="189"/>
    <cellStyle name="Normal 11 4" xfId="190"/>
    <cellStyle name="Normal 12" xfId="191"/>
    <cellStyle name="Normal 12 10" xfId="192"/>
    <cellStyle name="Normal 12 10 2" xfId="193"/>
    <cellStyle name="Normal 12 11" xfId="194"/>
    <cellStyle name="Normal 12 2" xfId="195"/>
    <cellStyle name="Normal 12 2 2" xfId="196"/>
    <cellStyle name="Normal 12 2 2 2" xfId="197"/>
    <cellStyle name="Normal 12 2 2 2 2" xfId="198"/>
    <cellStyle name="Normal 12 2 2 2 2 2" xfId="199"/>
    <cellStyle name="Normal 12 2 2 2 2 2 2" xfId="200"/>
    <cellStyle name="Normal 12 2 2 2 2 3" xfId="201"/>
    <cellStyle name="Normal 12 2 2 2 3" xfId="202"/>
    <cellStyle name="Normal 12 2 2 2 3 2" xfId="203"/>
    <cellStyle name="Normal 12 2 2 2 3 2 2" xfId="204"/>
    <cellStyle name="Normal 12 2 2 2 3 3" xfId="205"/>
    <cellStyle name="Normal 12 2 2 2 4" xfId="206"/>
    <cellStyle name="Normal 12 2 2 2 4 2" xfId="207"/>
    <cellStyle name="Normal 12 2 2 2 4 2 2" xfId="208"/>
    <cellStyle name="Normal 12 2 2 2 4 3" xfId="209"/>
    <cellStyle name="Normal 12 2 2 2 5" xfId="210"/>
    <cellStyle name="Normal 12 2 2 2 5 2" xfId="211"/>
    <cellStyle name="Normal 12 2 2 2 6" xfId="212"/>
    <cellStyle name="Normal 12 2 2 3" xfId="213"/>
    <cellStyle name="Normal 12 2 2 3 2" xfId="214"/>
    <cellStyle name="Normal 12 2 2 3 2 2" xfId="215"/>
    <cellStyle name="Normal 12 2 2 3 3" xfId="216"/>
    <cellStyle name="Normal 12 2 2 4" xfId="217"/>
    <cellStyle name="Normal 12 2 2 4 2" xfId="218"/>
    <cellStyle name="Normal 12 2 2 4 2 2" xfId="219"/>
    <cellStyle name="Normal 12 2 2 4 3" xfId="220"/>
    <cellStyle name="Normal 12 2 2 5" xfId="221"/>
    <cellStyle name="Normal 12 2 2 5 2" xfId="222"/>
    <cellStyle name="Normal 12 2 2 5 2 2" xfId="223"/>
    <cellStyle name="Normal 12 2 2 5 3" xfId="224"/>
    <cellStyle name="Normal 12 2 2 6" xfId="225"/>
    <cellStyle name="Normal 12 2 2 6 2" xfId="226"/>
    <cellStyle name="Normal 12 2 2 7" xfId="227"/>
    <cellStyle name="Normal 12 2 3" xfId="228"/>
    <cellStyle name="Normal 12 2 3 2" xfId="229"/>
    <cellStyle name="Normal 12 2 3 2 2" xfId="230"/>
    <cellStyle name="Normal 12 2 3 2 2 2" xfId="231"/>
    <cellStyle name="Normal 12 2 3 2 3" xfId="232"/>
    <cellStyle name="Normal 12 2 3 3" xfId="233"/>
    <cellStyle name="Normal 12 2 3 3 2" xfId="234"/>
    <cellStyle name="Normal 12 2 3 3 2 2" xfId="235"/>
    <cellStyle name="Normal 12 2 3 3 3" xfId="236"/>
    <cellStyle name="Normal 12 2 3 4" xfId="237"/>
    <cellStyle name="Normal 12 2 3 4 2" xfId="238"/>
    <cellStyle name="Normal 12 2 3 4 2 2" xfId="239"/>
    <cellStyle name="Normal 12 2 3 4 3" xfId="240"/>
    <cellStyle name="Normal 12 2 3 5" xfId="241"/>
    <cellStyle name="Normal 12 2 3 5 2" xfId="242"/>
    <cellStyle name="Normal 12 2 3 6" xfId="243"/>
    <cellStyle name="Normal 12 2 4" xfId="244"/>
    <cellStyle name="Normal 12 2 4 2" xfId="245"/>
    <cellStyle name="Normal 12 2 4 2 2" xfId="246"/>
    <cellStyle name="Normal 12 2 4 3" xfId="247"/>
    <cellStyle name="Normal 12 2 5" xfId="248"/>
    <cellStyle name="Normal 12 2 5 2" xfId="249"/>
    <cellStyle name="Normal 12 2 5 2 2" xfId="250"/>
    <cellStyle name="Normal 12 2 5 3" xfId="251"/>
    <cellStyle name="Normal 12 2 6" xfId="252"/>
    <cellStyle name="Normal 12 2 6 2" xfId="253"/>
    <cellStyle name="Normal 12 2 6 2 2" xfId="254"/>
    <cellStyle name="Normal 12 2 6 3" xfId="255"/>
    <cellStyle name="Normal 12 2 7" xfId="256"/>
    <cellStyle name="Normal 12 2 7 2" xfId="257"/>
    <cellStyle name="Normal 12 2 7 2 2" xfId="258"/>
    <cellStyle name="Normal 12 2 7 3" xfId="259"/>
    <cellStyle name="Normal 12 2 8" xfId="260"/>
    <cellStyle name="Normal 12 2 8 2" xfId="261"/>
    <cellStyle name="Normal 12 2 9" xfId="262"/>
    <cellStyle name="Normal 12 3" xfId="263"/>
    <cellStyle name="Normal 12 3 2" xfId="264"/>
    <cellStyle name="Normal 12 3 2 2" xfId="265"/>
    <cellStyle name="Normal 12 3 2 2 2" xfId="266"/>
    <cellStyle name="Normal 12 3 2 2 2 2" xfId="267"/>
    <cellStyle name="Normal 12 3 2 2 3" xfId="268"/>
    <cellStyle name="Normal 12 3 2 3" xfId="269"/>
    <cellStyle name="Normal 12 3 2 3 2" xfId="270"/>
    <cellStyle name="Normal 12 3 2 3 2 2" xfId="271"/>
    <cellStyle name="Normal 12 3 2 3 3" xfId="272"/>
    <cellStyle name="Normal 12 3 2 4" xfId="273"/>
    <cellStyle name="Normal 12 3 2 4 2" xfId="274"/>
    <cellStyle name="Normal 12 3 2 4 2 2" xfId="275"/>
    <cellStyle name="Normal 12 3 2 4 3" xfId="276"/>
    <cellStyle name="Normal 12 3 2 5" xfId="277"/>
    <cellStyle name="Normal 12 3 2 5 2" xfId="278"/>
    <cellStyle name="Normal 12 3 2 6" xfId="279"/>
    <cellStyle name="Normal 12 3 3" xfId="280"/>
    <cellStyle name="Normal 12 3 3 2" xfId="281"/>
    <cellStyle name="Normal 12 3 3 2 2" xfId="282"/>
    <cellStyle name="Normal 12 3 3 3" xfId="283"/>
    <cellStyle name="Normal 12 3 4" xfId="284"/>
    <cellStyle name="Normal 12 3 4 2" xfId="285"/>
    <cellStyle name="Normal 12 3 4 2 2" xfId="286"/>
    <cellStyle name="Normal 12 3 4 3" xfId="287"/>
    <cellStyle name="Normal 12 3 5" xfId="288"/>
    <cellStyle name="Normal 12 3 5 2" xfId="289"/>
    <cellStyle name="Normal 12 3 5 2 2" xfId="290"/>
    <cellStyle name="Normal 12 3 5 3" xfId="291"/>
    <cellStyle name="Normal 12 3 6" xfId="292"/>
    <cellStyle name="Normal 12 3 6 2" xfId="293"/>
    <cellStyle name="Normal 12 3 7" xfId="294"/>
    <cellStyle name="Normal 12 4" xfId="295"/>
    <cellStyle name="Normal 12 4 2" xfId="296"/>
    <cellStyle name="Normal 12 4 2 2" xfId="297"/>
    <cellStyle name="Normal 12 4 2 2 2" xfId="298"/>
    <cellStyle name="Normal 12 4 2 3" xfId="299"/>
    <cellStyle name="Normal 12 4 3" xfId="300"/>
    <cellStyle name="Normal 12 4 3 2" xfId="301"/>
    <cellStyle name="Normal 12 4 3 2 2" xfId="302"/>
    <cellStyle name="Normal 12 4 3 3" xfId="303"/>
    <cellStyle name="Normal 12 4 4" xfId="304"/>
    <cellStyle name="Normal 12 4 4 2" xfId="305"/>
    <cellStyle name="Normal 12 4 4 2 2" xfId="306"/>
    <cellStyle name="Normal 12 4 4 3" xfId="307"/>
    <cellStyle name="Normal 12 4 5" xfId="308"/>
    <cellStyle name="Normal 12 4 5 2" xfId="309"/>
    <cellStyle name="Normal 12 4 6" xfId="310"/>
    <cellStyle name="Normal 12 5" xfId="311"/>
    <cellStyle name="Normal 12 5 2" xfId="312"/>
    <cellStyle name="Normal 12 5 2 2" xfId="313"/>
    <cellStyle name="Normal 12 5 2 2 2" xfId="314"/>
    <cellStyle name="Normal 12 5 2 3" xfId="315"/>
    <cellStyle name="Normal 12 5 3" xfId="316"/>
    <cellStyle name="Normal 12 5 3 2" xfId="317"/>
    <cellStyle name="Normal 12 5 3 2 2" xfId="318"/>
    <cellStyle name="Normal 12 5 3 3" xfId="319"/>
    <cellStyle name="Normal 12 5 4" xfId="320"/>
    <cellStyle name="Normal 12 5 4 2" xfId="321"/>
    <cellStyle name="Normal 12 5 4 2 2" xfId="322"/>
    <cellStyle name="Normal 12 5 4 3" xfId="323"/>
    <cellStyle name="Normal 12 5 5" xfId="324"/>
    <cellStyle name="Normal 12 5 5 2" xfId="325"/>
    <cellStyle name="Normal 12 5 6" xfId="326"/>
    <cellStyle name="Normal 12 6" xfId="327"/>
    <cellStyle name="Normal 12 6 2" xfId="328"/>
    <cellStyle name="Normal 12 6 2 2" xfId="329"/>
    <cellStyle name="Normal 12 6 3" xfId="330"/>
    <cellStyle name="Normal 12 7" xfId="331"/>
    <cellStyle name="Normal 12 7 2" xfId="332"/>
    <cellStyle name="Normal 12 7 2 2" xfId="333"/>
    <cellStyle name="Normal 12 7 3" xfId="334"/>
    <cellStyle name="Normal 12 8" xfId="335"/>
    <cellStyle name="Normal 12 8 2" xfId="336"/>
    <cellStyle name="Normal 12 8 2 2" xfId="337"/>
    <cellStyle name="Normal 12 8 3" xfId="338"/>
    <cellStyle name="Normal 12 9" xfId="339"/>
    <cellStyle name="Normal 12 9 2" xfId="340"/>
    <cellStyle name="Normal 12 9 2 2" xfId="341"/>
    <cellStyle name="Normal 12 9 3" xfId="342"/>
    <cellStyle name="Normal 13" xfId="343"/>
    <cellStyle name="Normal 13 2" xfId="344"/>
    <cellStyle name="Normal 13 2 2" xfId="345"/>
    <cellStyle name="Normal 13 2 2 2" xfId="346"/>
    <cellStyle name="Normal 13 2 2 2 2" xfId="347"/>
    <cellStyle name="Normal 13 2 2 2 2 2" xfId="348"/>
    <cellStyle name="Normal 13 2 2 2 3" xfId="349"/>
    <cellStyle name="Normal 13 2 2 3" xfId="350"/>
    <cellStyle name="Normal 13 2 2 3 2" xfId="351"/>
    <cellStyle name="Normal 13 2 2 3 2 2" xfId="352"/>
    <cellStyle name="Normal 13 2 2 3 3" xfId="353"/>
    <cellStyle name="Normal 13 2 2 4" xfId="354"/>
    <cellStyle name="Normal 13 2 2 4 2" xfId="355"/>
    <cellStyle name="Normal 13 2 2 4 2 2" xfId="356"/>
    <cellStyle name="Normal 13 2 2 4 3" xfId="357"/>
    <cellStyle name="Normal 13 2 2 5" xfId="358"/>
    <cellStyle name="Normal 13 2 2 5 2" xfId="359"/>
    <cellStyle name="Normal 13 2 2 6" xfId="360"/>
    <cellStyle name="Normal 13 2 3" xfId="361"/>
    <cellStyle name="Normal 13 2 3 2" xfId="362"/>
    <cellStyle name="Normal 13 2 3 2 2" xfId="363"/>
    <cellStyle name="Normal 13 2 3 3" xfId="364"/>
    <cellStyle name="Normal 13 2 4" xfId="365"/>
    <cellStyle name="Normal 13 2 4 2" xfId="366"/>
    <cellStyle name="Normal 13 2 4 2 2" xfId="367"/>
    <cellStyle name="Normal 13 2 4 3" xfId="368"/>
    <cellStyle name="Normal 13 2 5" xfId="369"/>
    <cellStyle name="Normal 13 2 5 2" xfId="370"/>
    <cellStyle name="Normal 13 2 5 2 2" xfId="371"/>
    <cellStyle name="Normal 13 2 5 3" xfId="372"/>
    <cellStyle name="Normal 13 2 6" xfId="373"/>
    <cellStyle name="Normal 13 2 6 2" xfId="374"/>
    <cellStyle name="Normal 13 2 7" xfId="375"/>
    <cellStyle name="Normal 13 3" xfId="376"/>
    <cellStyle name="Normal 13 3 2" xfId="377"/>
    <cellStyle name="Normal 13 3 2 2" xfId="378"/>
    <cellStyle name="Normal 13 3 2 2 2" xfId="379"/>
    <cellStyle name="Normal 13 3 2 3" xfId="380"/>
    <cellStyle name="Normal 13 3 3" xfId="381"/>
    <cellStyle name="Normal 13 3 3 2" xfId="382"/>
    <cellStyle name="Normal 13 3 3 2 2" xfId="383"/>
    <cellStyle name="Normal 13 3 3 3" xfId="384"/>
    <cellStyle name="Normal 13 3 4" xfId="385"/>
    <cellStyle name="Normal 13 3 4 2" xfId="386"/>
    <cellStyle name="Normal 13 3 4 2 2" xfId="387"/>
    <cellStyle name="Normal 13 3 4 3" xfId="388"/>
    <cellStyle name="Normal 13 3 5" xfId="389"/>
    <cellStyle name="Normal 13 3 5 2" xfId="390"/>
    <cellStyle name="Normal 13 3 6" xfId="391"/>
    <cellStyle name="Normal 13 4" xfId="392"/>
    <cellStyle name="Normal 13 4 2" xfId="393"/>
    <cellStyle name="Normal 13 4 2 2" xfId="394"/>
    <cellStyle name="Normal 13 4 3" xfId="395"/>
    <cellStyle name="Normal 13 5" xfId="396"/>
    <cellStyle name="Normal 13 5 2" xfId="397"/>
    <cellStyle name="Normal 13 5 2 2" xfId="398"/>
    <cellStyle name="Normal 13 5 3" xfId="399"/>
    <cellStyle name="Normal 13 6" xfId="400"/>
    <cellStyle name="Normal 13 6 2" xfId="401"/>
    <cellStyle name="Normal 13 6 2 2" xfId="402"/>
    <cellStyle name="Normal 13 6 3" xfId="403"/>
    <cellStyle name="Normal 13 7" xfId="404"/>
    <cellStyle name="Normal 13 7 2" xfId="405"/>
    <cellStyle name="Normal 13 7 2 2" xfId="406"/>
    <cellStyle name="Normal 13 7 3" xfId="407"/>
    <cellStyle name="Normal 13 8" xfId="408"/>
    <cellStyle name="Normal 13 8 2" xfId="409"/>
    <cellStyle name="Normal 13 9" xfId="410"/>
    <cellStyle name="Normal 14" xfId="411"/>
    <cellStyle name="Normal 14 2" xfId="412"/>
    <cellStyle name="Normal 14 2 2" xfId="413"/>
    <cellStyle name="Normal 14 2 2 2" xfId="414"/>
    <cellStyle name="Normal 14 2 2 2 2" xfId="415"/>
    <cellStyle name="Normal 14 2 2 3" xfId="416"/>
    <cellStyle name="Normal 14 2 3" xfId="417"/>
    <cellStyle name="Normal 14 2 3 2" xfId="418"/>
    <cellStyle name="Normal 14 2 3 2 2" xfId="419"/>
    <cellStyle name="Normal 14 2 3 3" xfId="420"/>
    <cellStyle name="Normal 14 2 4" xfId="421"/>
    <cellStyle name="Normal 14 2 4 2" xfId="422"/>
    <cellStyle name="Normal 14 2 4 2 2" xfId="423"/>
    <cellStyle name="Normal 14 2 4 3" xfId="424"/>
    <cellStyle name="Normal 14 2 5" xfId="425"/>
    <cellStyle name="Normal 14 2 5 2" xfId="426"/>
    <cellStyle name="Normal 14 2 6" xfId="427"/>
    <cellStyle name="Normal 14 3" xfId="428"/>
    <cellStyle name="Normal 14 3 2" xfId="429"/>
    <cellStyle name="Normal 14 3 2 2" xfId="430"/>
    <cellStyle name="Normal 14 3 3" xfId="431"/>
    <cellStyle name="Normal 14 4" xfId="432"/>
    <cellStyle name="Normal 14 4 2" xfId="433"/>
    <cellStyle name="Normal 14 4 2 2" xfId="434"/>
    <cellStyle name="Normal 14 4 3" xfId="435"/>
    <cellStyle name="Normal 14 5" xfId="436"/>
    <cellStyle name="Normal 14 5 2" xfId="437"/>
    <cellStyle name="Normal 14 5 2 2" xfId="438"/>
    <cellStyle name="Normal 14 5 3" xfId="439"/>
    <cellStyle name="Normal 14 6" xfId="440"/>
    <cellStyle name="Normal 14 6 2" xfId="441"/>
    <cellStyle name="Normal 14 6 2 2" xfId="442"/>
    <cellStyle name="Normal 14 6 3" xfId="443"/>
    <cellStyle name="Normal 14 7" xfId="444"/>
    <cellStyle name="Normal 14 7 2" xfId="445"/>
    <cellStyle name="Normal 14 8" xfId="446"/>
    <cellStyle name="Normal 15" xfId="447"/>
    <cellStyle name="Normal 15 2" xfId="448"/>
    <cellStyle name="Normal 15 3" xfId="449"/>
    <cellStyle name="Normal 15 3 2" xfId="450"/>
    <cellStyle name="Normal 15 4" xfId="451"/>
    <cellStyle name="Normal 16" xfId="452"/>
    <cellStyle name="Normal 16 2" xfId="453"/>
    <cellStyle name="Normal 16 2 2" xfId="454"/>
    <cellStyle name="Normal 16 2 2 2" xfId="455"/>
    <cellStyle name="Normal 16 2 2 2 2" xfId="456"/>
    <cellStyle name="Normal 16 2 2 3" xfId="457"/>
    <cellStyle name="Normal 16 2 3" xfId="458"/>
    <cellStyle name="Normal 16 2 3 2" xfId="459"/>
    <cellStyle name="Normal 16 2 3 2 2" xfId="460"/>
    <cellStyle name="Normal 16 2 3 3" xfId="461"/>
    <cellStyle name="Normal 16 2 4" xfId="462"/>
    <cellStyle name="Normal 16 2 4 2" xfId="463"/>
    <cellStyle name="Normal 16 2 4 2 2" xfId="464"/>
    <cellStyle name="Normal 16 2 4 3" xfId="465"/>
    <cellStyle name="Normal 16 2 5" xfId="466"/>
    <cellStyle name="Normal 16 2 5 2" xfId="467"/>
    <cellStyle name="Normal 16 2 6" xfId="468"/>
    <cellStyle name="Normal 16 3" xfId="469"/>
    <cellStyle name="Normal 16 3 2" xfId="470"/>
    <cellStyle name="Normal 16 3 2 2" xfId="471"/>
    <cellStyle name="Normal 16 3 3" xfId="472"/>
    <cellStyle name="Normal 16 4" xfId="473"/>
    <cellStyle name="Normal 16 4 2" xfId="474"/>
    <cellStyle name="Normal 16 4 2 2" xfId="475"/>
    <cellStyle name="Normal 16 4 3" xfId="476"/>
    <cellStyle name="Normal 16 5" xfId="477"/>
    <cellStyle name="Normal 16 5 2" xfId="478"/>
    <cellStyle name="Normal 16 5 2 2" xfId="479"/>
    <cellStyle name="Normal 16 5 3" xfId="480"/>
    <cellStyle name="Normal 16 6" xfId="481"/>
    <cellStyle name="Normal 16 6 2" xfId="482"/>
    <cellStyle name="Normal 16 7" xfId="483"/>
    <cellStyle name="Normal 17" xfId="484"/>
    <cellStyle name="Normal 17 2" xfId="485"/>
    <cellStyle name="Normal 17 2 2" xfId="486"/>
    <cellStyle name="Normal 17 2 2 2" xfId="487"/>
    <cellStyle name="Normal 17 2 2 2 2" xfId="488"/>
    <cellStyle name="Normal 17 2 2 3" xfId="489"/>
    <cellStyle name="Normal 17 2 3" xfId="490"/>
    <cellStyle name="Normal 17 2 3 2" xfId="491"/>
    <cellStyle name="Normal 17 2 3 2 2" xfId="492"/>
    <cellStyle name="Normal 17 2 3 3" xfId="493"/>
    <cellStyle name="Normal 17 2 4" xfId="494"/>
    <cellStyle name="Normal 17 2 4 2" xfId="495"/>
    <cellStyle name="Normal 17 2 4 2 2" xfId="496"/>
    <cellStyle name="Normal 17 2 4 3" xfId="497"/>
    <cellStyle name="Normal 17 2 5" xfId="498"/>
    <cellStyle name="Normal 17 2 5 2" xfId="499"/>
    <cellStyle name="Normal 17 2 6" xfId="500"/>
    <cellStyle name="Normal 17 3" xfId="501"/>
    <cellStyle name="Normal 17 3 2" xfId="502"/>
    <cellStyle name="Normal 17 3 2 2" xfId="503"/>
    <cellStyle name="Normal 17 3 3" xfId="504"/>
    <cellStyle name="Normal 17 4" xfId="505"/>
    <cellStyle name="Normal 17 4 2" xfId="506"/>
    <cellStyle name="Normal 17 4 2 2" xfId="507"/>
    <cellStyle name="Normal 17 4 3" xfId="508"/>
    <cellStyle name="Normal 17 5" xfId="509"/>
    <cellStyle name="Normal 17 5 2" xfId="510"/>
    <cellStyle name="Normal 17 5 2 2" xfId="511"/>
    <cellStyle name="Normal 17 5 3" xfId="512"/>
    <cellStyle name="Normal 17 6" xfId="513"/>
    <cellStyle name="Normal 17 6 2" xfId="514"/>
    <cellStyle name="Normal 17 7" xfId="515"/>
    <cellStyle name="Normal 18" xfId="516"/>
    <cellStyle name="Normal 19" xfId="517"/>
    <cellStyle name="Normal 19 2" xfId="518"/>
    <cellStyle name="Normal 2" xfId="519"/>
    <cellStyle name="Normal 2 2" xfId="520"/>
    <cellStyle name="Normal 2 3" xfId="521"/>
    <cellStyle name="Normal 2 4" xfId="522"/>
    <cellStyle name="Normal 20" xfId="523"/>
    <cellStyle name="Normal 20 2" xfId="524"/>
    <cellStyle name="Normal 21" xfId="525"/>
    <cellStyle name="Normal 21 2" xfId="526"/>
    <cellStyle name="Normal 21 2 2" xfId="527"/>
    <cellStyle name="Normal 21 3" xfId="528"/>
    <cellStyle name="Normal 3" xfId="529"/>
    <cellStyle name="Normal 3 2" xfId="530"/>
    <cellStyle name="Normal 3 3" xfId="531"/>
    <cellStyle name="Normal 3 4" xfId="532"/>
    <cellStyle name="Normal 4" xfId="533"/>
    <cellStyle name="Normal 4 2" xfId="534"/>
    <cellStyle name="Normal 5" xfId="535"/>
    <cellStyle name="Normal 5 2" xfId="536"/>
    <cellStyle name="Normal 5 2 2" xfId="537"/>
    <cellStyle name="Normal 5 2 2 2" xfId="538"/>
    <cellStyle name="Normal 5 2 2 2 2" xfId="539"/>
    <cellStyle name="Normal 5 2 2 3" xfId="540"/>
    <cellStyle name="Normal 5 2 3" xfId="541"/>
    <cellStyle name="Normal 5 2 4" xfId="542"/>
    <cellStyle name="Normal 5 2 4 2" xfId="543"/>
    <cellStyle name="Normal 5 2 5" xfId="544"/>
    <cellStyle name="Normal 5 3" xfId="545"/>
    <cellStyle name="Normal 5 3 2" xfId="546"/>
    <cellStyle name="Normal 5 3 2 2" xfId="547"/>
    <cellStyle name="Normal 5 3 2 2 2" xfId="548"/>
    <cellStyle name="Normal 5 3 2 3" xfId="549"/>
    <cellStyle name="Normal 5 3 3" xfId="550"/>
    <cellStyle name="Normal 5 3 3 2" xfId="551"/>
    <cellStyle name="Normal 5 3 4" xfId="552"/>
    <cellStyle name="Normal 5 4" xfId="553"/>
    <cellStyle name="Normal 5 4 2" xfId="554"/>
    <cellStyle name="Normal 5 4 2 2" xfId="555"/>
    <cellStyle name="Normal 5 4 2 2 2" xfId="556"/>
    <cellStyle name="Normal 5 4 2 3" xfId="557"/>
    <cellStyle name="Normal 5 4 3" xfId="558"/>
    <cellStyle name="Normal 5 4 3 2" xfId="559"/>
    <cellStyle name="Normal 5 4 4" xfId="560"/>
    <cellStyle name="Normal 5 5" xfId="561"/>
    <cellStyle name="Normal 5 5 2" xfId="562"/>
    <cellStyle name="Normal 5 5 2 2" xfId="563"/>
    <cellStyle name="Normal 5 5 2 2 2" xfId="564"/>
    <cellStyle name="Normal 5 5 2 3" xfId="565"/>
    <cellStyle name="Normal 5 5 3" xfId="566"/>
    <cellStyle name="Normal 5 5 3 2" xfId="567"/>
    <cellStyle name="Normal 5 5 4" xfId="568"/>
    <cellStyle name="Normal 5 6" xfId="569"/>
    <cellStyle name="Normal 5 6 2" xfId="570"/>
    <cellStyle name="Normal 5 6 2 2" xfId="571"/>
    <cellStyle name="Normal 5 6 2 2 2" xfId="572"/>
    <cellStyle name="Normal 5 6 2 3" xfId="573"/>
    <cellStyle name="Normal 5 6 3" xfId="574"/>
    <cellStyle name="Normal 5 6 3 2" xfId="575"/>
    <cellStyle name="Normal 5 6 4" xfId="576"/>
    <cellStyle name="Normal 5 7" xfId="577"/>
    <cellStyle name="Normal 5 7 2" xfId="578"/>
    <cellStyle name="Normal 5 7 2 2" xfId="579"/>
    <cellStyle name="Normal 5 7 3" xfId="580"/>
    <cellStyle name="Normal 5 8" xfId="581"/>
    <cellStyle name="Normal 5 8 2" xfId="582"/>
    <cellStyle name="Normal 5 8 2 2" xfId="583"/>
    <cellStyle name="Normal 5 8 3" xfId="584"/>
    <cellStyle name="Normal 6" xfId="585"/>
    <cellStyle name="Normal 6 2" xfId="586"/>
    <cellStyle name="Normal 6 2 2" xfId="587"/>
    <cellStyle name="Normal 6 2 2 2" xfId="588"/>
    <cellStyle name="Normal 6 2 2 2 2" xfId="589"/>
    <cellStyle name="Normal 6 2 2 3" xfId="590"/>
    <cellStyle name="Normal 6 2 3" xfId="591"/>
    <cellStyle name="Normal 6 2 4" xfId="592"/>
    <cellStyle name="Normal 6 2 4 2" xfId="593"/>
    <cellStyle name="Normal 6 2 5" xfId="594"/>
    <cellStyle name="Normal 6 3" xfId="595"/>
    <cellStyle name="Normal 6 3 2" xfId="596"/>
    <cellStyle name="Normal 6 3 2 2" xfId="597"/>
    <cellStyle name="Normal 6 3 2 2 2" xfId="598"/>
    <cellStyle name="Normal 6 3 2 3" xfId="599"/>
    <cellStyle name="Normal 6 3 3" xfId="600"/>
    <cellStyle name="Normal 6 3 3 2" xfId="601"/>
    <cellStyle name="Normal 6 3 4" xfId="602"/>
    <cellStyle name="Normal 6 4" xfId="603"/>
    <cellStyle name="Normal 6 4 2" xfId="604"/>
    <cellStyle name="Normal 6 4 2 2" xfId="605"/>
    <cellStyle name="Normal 6 4 2 2 2" xfId="606"/>
    <cellStyle name="Normal 6 4 2 3" xfId="607"/>
    <cellStyle name="Normal 6 4 3" xfId="608"/>
    <cellStyle name="Normal 6 4 3 2" xfId="609"/>
    <cellStyle name="Normal 6 4 4" xfId="610"/>
    <cellStyle name="Normal 6 5" xfId="611"/>
    <cellStyle name="Normal 6 5 2" xfId="612"/>
    <cellStyle name="Normal 6 5 2 2" xfId="613"/>
    <cellStyle name="Normal 6 5 2 2 2" xfId="614"/>
    <cellStyle name="Normal 6 5 2 3" xfId="615"/>
    <cellStyle name="Normal 6 5 3" xfId="616"/>
    <cellStyle name="Normal 6 5 3 2" xfId="617"/>
    <cellStyle name="Normal 6 5 4" xfId="618"/>
    <cellStyle name="Normal 6 6" xfId="619"/>
    <cellStyle name="Normal 6 6 2" xfId="620"/>
    <cellStyle name="Normal 6 6 2 2" xfId="621"/>
    <cellStyle name="Normal 6 6 2 2 2" xfId="622"/>
    <cellStyle name="Normal 6 6 2 3" xfId="623"/>
    <cellStyle name="Normal 6 6 3" xfId="624"/>
    <cellStyle name="Normal 6 6 3 2" xfId="625"/>
    <cellStyle name="Normal 6 6 4" xfId="626"/>
    <cellStyle name="Normal 6 7" xfId="627"/>
    <cellStyle name="Normal 6 7 2" xfId="628"/>
    <cellStyle name="Normal 6 7 2 2" xfId="629"/>
    <cellStyle name="Normal 6 7 3" xfId="630"/>
    <cellStyle name="Normal 6 8" xfId="631"/>
    <cellStyle name="Normal 6 8 2" xfId="632"/>
    <cellStyle name="Normal 6 8 2 2" xfId="633"/>
    <cellStyle name="Normal 6 8 3" xfId="634"/>
    <cellStyle name="Normal 7" xfId="635"/>
    <cellStyle name="Normal 8" xfId="636"/>
    <cellStyle name="Normal 8 2" xfId="637"/>
    <cellStyle name="Normal 8 3" xfId="638"/>
    <cellStyle name="Normal 9" xfId="639"/>
    <cellStyle name="Normal 9 10" xfId="640"/>
    <cellStyle name="Normal 9 10 2" xfId="641"/>
    <cellStyle name="Normal 9 11" xfId="642"/>
    <cellStyle name="Normal 9 2" xfId="643"/>
    <cellStyle name="Normal 9 2 2" xfId="644"/>
    <cellStyle name="Normal 9 2 2 2" xfId="645"/>
    <cellStyle name="Normal 9 2 2 2 2" xfId="646"/>
    <cellStyle name="Normal 9 2 2 2 2 2" xfId="647"/>
    <cellStyle name="Normal 9 2 2 2 2 2 2" xfId="648"/>
    <cellStyle name="Normal 9 2 2 2 2 3" xfId="649"/>
    <cellStyle name="Normal 9 2 2 2 3" xfId="650"/>
    <cellStyle name="Normal 9 2 2 2 3 2" xfId="651"/>
    <cellStyle name="Normal 9 2 2 2 3 2 2" xfId="652"/>
    <cellStyle name="Normal 9 2 2 2 3 3" xfId="653"/>
    <cellStyle name="Normal 9 2 2 2 4" xfId="654"/>
    <cellStyle name="Normal 9 2 2 2 4 2" xfId="655"/>
    <cellStyle name="Normal 9 2 2 2 4 2 2" xfId="656"/>
    <cellStyle name="Normal 9 2 2 2 4 3" xfId="657"/>
    <cellStyle name="Normal 9 2 2 2 5" xfId="658"/>
    <cellStyle name="Normal 9 2 2 2 5 2" xfId="659"/>
    <cellStyle name="Normal 9 2 2 2 6" xfId="660"/>
    <cellStyle name="Normal 9 2 2 3" xfId="661"/>
    <cellStyle name="Normal 9 2 2 3 2" xfId="662"/>
    <cellStyle name="Normal 9 2 2 3 2 2" xfId="663"/>
    <cellStyle name="Normal 9 2 2 3 3" xfId="664"/>
    <cellStyle name="Normal 9 2 2 4" xfId="665"/>
    <cellStyle name="Normal 9 2 2 4 2" xfId="666"/>
    <cellStyle name="Normal 9 2 2 4 2 2" xfId="667"/>
    <cellStyle name="Normal 9 2 2 4 3" xfId="668"/>
    <cellStyle name="Normal 9 2 2 5" xfId="669"/>
    <cellStyle name="Normal 9 2 2 5 2" xfId="670"/>
    <cellStyle name="Normal 9 2 2 5 2 2" xfId="671"/>
    <cellStyle name="Normal 9 2 2 5 3" xfId="672"/>
    <cellStyle name="Normal 9 2 2 6" xfId="673"/>
    <cellStyle name="Normal 9 2 2 6 2" xfId="674"/>
    <cellStyle name="Normal 9 2 2 7" xfId="675"/>
    <cellStyle name="Normal 9 2 3" xfId="676"/>
    <cellStyle name="Normal 9 2 3 2" xfId="677"/>
    <cellStyle name="Normal 9 2 3 2 2" xfId="678"/>
    <cellStyle name="Normal 9 2 3 2 2 2" xfId="679"/>
    <cellStyle name="Normal 9 2 3 2 3" xfId="680"/>
    <cellStyle name="Normal 9 2 3 3" xfId="681"/>
    <cellStyle name="Normal 9 2 3 3 2" xfId="682"/>
    <cellStyle name="Normal 9 2 3 3 2 2" xfId="683"/>
    <cellStyle name="Normal 9 2 3 3 3" xfId="684"/>
    <cellStyle name="Normal 9 2 3 4" xfId="685"/>
    <cellStyle name="Normal 9 2 3 4 2" xfId="686"/>
    <cellStyle name="Normal 9 2 3 4 2 2" xfId="687"/>
    <cellStyle name="Normal 9 2 3 4 3" xfId="688"/>
    <cellStyle name="Normal 9 2 3 5" xfId="689"/>
    <cellStyle name="Normal 9 2 3 5 2" xfId="690"/>
    <cellStyle name="Normal 9 2 3 6" xfId="691"/>
    <cellStyle name="Normal 9 2 4" xfId="692"/>
    <cellStyle name="Normal 9 2 4 2" xfId="693"/>
    <cellStyle name="Normal 9 2 4 2 2" xfId="694"/>
    <cellStyle name="Normal 9 2 4 3" xfId="695"/>
    <cellStyle name="Normal 9 2 5" xfId="696"/>
    <cellStyle name="Normal 9 2 5 2" xfId="697"/>
    <cellStyle name="Normal 9 2 5 2 2" xfId="698"/>
    <cellStyle name="Normal 9 2 5 3" xfId="699"/>
    <cellStyle name="Normal 9 2 6" xfId="700"/>
    <cellStyle name="Normal 9 2 6 2" xfId="701"/>
    <cellStyle name="Normal 9 2 6 2 2" xfId="702"/>
    <cellStyle name="Normal 9 2 6 3" xfId="703"/>
    <cellStyle name="Normal 9 2 7" xfId="704"/>
    <cellStyle name="Normal 9 2 7 2" xfId="705"/>
    <cellStyle name="Normal 9 2 7 2 2" xfId="706"/>
    <cellStyle name="Normal 9 2 7 3" xfId="707"/>
    <cellStyle name="Normal 9 2 8" xfId="708"/>
    <cellStyle name="Normal 9 2 8 2" xfId="709"/>
    <cellStyle name="Normal 9 2 9" xfId="710"/>
    <cellStyle name="Normal 9 3" xfId="711"/>
    <cellStyle name="Normal 9 3 2" xfId="712"/>
    <cellStyle name="Normal 9 3 2 2" xfId="713"/>
    <cellStyle name="Normal 9 3 2 2 2" xfId="714"/>
    <cellStyle name="Normal 9 3 2 2 2 2" xfId="715"/>
    <cellStyle name="Normal 9 3 2 2 3" xfId="716"/>
    <cellStyle name="Normal 9 3 2 3" xfId="717"/>
    <cellStyle name="Normal 9 3 2 3 2" xfId="718"/>
    <cellStyle name="Normal 9 3 2 3 2 2" xfId="719"/>
    <cellStyle name="Normal 9 3 2 3 3" xfId="720"/>
    <cellStyle name="Normal 9 3 2 4" xfId="721"/>
    <cellStyle name="Normal 9 3 2 4 2" xfId="722"/>
    <cellStyle name="Normal 9 3 2 4 2 2" xfId="723"/>
    <cellStyle name="Normal 9 3 2 4 3" xfId="724"/>
    <cellStyle name="Normal 9 3 2 5" xfId="725"/>
    <cellStyle name="Normal 9 3 2 5 2" xfId="726"/>
    <cellStyle name="Normal 9 3 2 6" xfId="727"/>
    <cellStyle name="Normal 9 3 3" xfId="728"/>
    <cellStyle name="Normal 9 3 3 2" xfId="729"/>
    <cellStyle name="Normal 9 3 3 2 2" xfId="730"/>
    <cellStyle name="Normal 9 3 3 3" xfId="731"/>
    <cellStyle name="Normal 9 3 4" xfId="732"/>
    <cellStyle name="Normal 9 3 4 2" xfId="733"/>
    <cellStyle name="Normal 9 3 4 2 2" xfId="734"/>
    <cellStyle name="Normal 9 3 4 3" xfId="735"/>
    <cellStyle name="Normal 9 3 5" xfId="736"/>
    <cellStyle name="Normal 9 3 5 2" xfId="737"/>
    <cellStyle name="Normal 9 3 5 2 2" xfId="738"/>
    <cellStyle name="Normal 9 3 5 3" xfId="739"/>
    <cellStyle name="Normal 9 3 6" xfId="740"/>
    <cellStyle name="Normal 9 3 6 2" xfId="741"/>
    <cellStyle name="Normal 9 3 6 2 2" xfId="742"/>
    <cellStyle name="Normal 9 3 6 3" xfId="743"/>
    <cellStyle name="Normal 9 4" xfId="744"/>
    <cellStyle name="Normal 9 4 2" xfId="745"/>
    <cellStyle name="Normal 9 4 2 2" xfId="746"/>
    <cellStyle name="Normal 9 4 2 2 2" xfId="747"/>
    <cellStyle name="Normal 9 4 2 3" xfId="748"/>
    <cellStyle name="Normal 9 4 3" xfId="749"/>
    <cellStyle name="Normal 9 4 3 2" xfId="750"/>
    <cellStyle name="Normal 9 4 3 2 2" xfId="751"/>
    <cellStyle name="Normal 9 4 3 3" xfId="752"/>
    <cellStyle name="Normal 9 4 4" xfId="753"/>
    <cellStyle name="Normal 9 4 4 2" xfId="754"/>
    <cellStyle name="Normal 9 4 4 2 2" xfId="755"/>
    <cellStyle name="Normal 9 4 4 3" xfId="756"/>
    <cellStyle name="Normal 9 4 5" xfId="757"/>
    <cellStyle name="Normal 9 4 5 2" xfId="758"/>
    <cellStyle name="Normal 9 4 6" xfId="759"/>
    <cellStyle name="Normal 9 5" xfId="760"/>
    <cellStyle name="Normal 9 5 2" xfId="761"/>
    <cellStyle name="Normal 9 5 2 2" xfId="762"/>
    <cellStyle name="Normal 9 5 2 2 2" xfId="763"/>
    <cellStyle name="Normal 9 5 2 3" xfId="764"/>
    <cellStyle name="Normal 9 5 3" xfId="765"/>
    <cellStyle name="Normal 9 5 3 2" xfId="766"/>
    <cellStyle name="Normal 9 5 3 2 2" xfId="767"/>
    <cellStyle name="Normal 9 5 3 3" xfId="768"/>
    <cellStyle name="Normal 9 5 4" xfId="769"/>
    <cellStyle name="Normal 9 5 4 2" xfId="770"/>
    <cellStyle name="Normal 9 5 4 2 2" xfId="771"/>
    <cellStyle name="Normal 9 5 4 3" xfId="772"/>
    <cellStyle name="Normal 9 5 5" xfId="773"/>
    <cellStyle name="Normal 9 5 5 2" xfId="774"/>
    <cellStyle name="Normal 9 5 6" xfId="775"/>
    <cellStyle name="Normal 9 6" xfId="776"/>
    <cellStyle name="Normal 9 6 2" xfId="777"/>
    <cellStyle name="Normal 9 6 2 2" xfId="778"/>
    <cellStyle name="Normal 9 6 3" xfId="779"/>
    <cellStyle name="Normal 9 7" xfId="780"/>
    <cellStyle name="Normal 9 7 2" xfId="781"/>
    <cellStyle name="Normal 9 7 2 2" xfId="782"/>
    <cellStyle name="Normal 9 7 3" xfId="783"/>
    <cellStyle name="Normal 9 8" xfId="784"/>
    <cellStyle name="Normal 9 8 2" xfId="785"/>
    <cellStyle name="Normal 9 8 2 2" xfId="786"/>
    <cellStyle name="Normal 9 8 3" xfId="787"/>
    <cellStyle name="Normal 9 9" xfId="788"/>
    <cellStyle name="Normal 9 9 2" xfId="789"/>
    <cellStyle name="Normal 9 9 2 2" xfId="790"/>
    <cellStyle name="Normal 9 9 3" xfId="791"/>
    <cellStyle name="Nota" xfId="792"/>
    <cellStyle name="Nota 2" xfId="793"/>
    <cellStyle name="Nota 3" xfId="794"/>
    <cellStyle name="Percent" xfId="795"/>
    <cellStyle name="Porcentagem 2" xfId="796"/>
    <cellStyle name="Porcentagem 3" xfId="797"/>
    <cellStyle name="Porcentagem 3 10" xfId="798"/>
    <cellStyle name="Porcentagem 3 10 2" xfId="799"/>
    <cellStyle name="Porcentagem 3 11" xfId="800"/>
    <cellStyle name="Porcentagem 3 2" xfId="801"/>
    <cellStyle name="Porcentagem 3 2 2" xfId="802"/>
    <cellStyle name="Porcentagem 3 2 2 2" xfId="803"/>
    <cellStyle name="Porcentagem 3 2 2 2 2" xfId="804"/>
    <cellStyle name="Porcentagem 3 2 2 2 2 2" xfId="805"/>
    <cellStyle name="Porcentagem 3 2 2 2 2 2 2" xfId="806"/>
    <cellStyle name="Porcentagem 3 2 2 2 2 3" xfId="807"/>
    <cellStyle name="Porcentagem 3 2 2 2 3" xfId="808"/>
    <cellStyle name="Porcentagem 3 2 2 2 3 2" xfId="809"/>
    <cellStyle name="Porcentagem 3 2 2 2 3 2 2" xfId="810"/>
    <cellStyle name="Porcentagem 3 2 2 2 3 3" xfId="811"/>
    <cellStyle name="Porcentagem 3 2 2 2 4" xfId="812"/>
    <cellStyle name="Porcentagem 3 2 2 2 4 2" xfId="813"/>
    <cellStyle name="Porcentagem 3 2 2 2 4 2 2" xfId="814"/>
    <cellStyle name="Porcentagem 3 2 2 2 4 3" xfId="815"/>
    <cellStyle name="Porcentagem 3 2 2 2 5" xfId="816"/>
    <cellStyle name="Porcentagem 3 2 2 2 5 2" xfId="817"/>
    <cellStyle name="Porcentagem 3 2 2 2 6" xfId="818"/>
    <cellStyle name="Porcentagem 3 2 2 3" xfId="819"/>
    <cellStyle name="Porcentagem 3 2 2 3 2" xfId="820"/>
    <cellStyle name="Porcentagem 3 2 2 3 2 2" xfId="821"/>
    <cellStyle name="Porcentagem 3 2 2 3 3" xfId="822"/>
    <cellStyle name="Porcentagem 3 2 2 4" xfId="823"/>
    <cellStyle name="Porcentagem 3 2 2 4 2" xfId="824"/>
    <cellStyle name="Porcentagem 3 2 2 4 2 2" xfId="825"/>
    <cellStyle name="Porcentagem 3 2 2 4 3" xfId="826"/>
    <cellStyle name="Porcentagem 3 2 2 5" xfId="827"/>
    <cellStyle name="Porcentagem 3 2 2 5 2" xfId="828"/>
    <cellStyle name="Porcentagem 3 2 2 5 2 2" xfId="829"/>
    <cellStyle name="Porcentagem 3 2 2 5 3" xfId="830"/>
    <cellStyle name="Porcentagem 3 2 2 6" xfId="831"/>
    <cellStyle name="Porcentagem 3 2 2 6 2" xfId="832"/>
    <cellStyle name="Porcentagem 3 2 2 7" xfId="833"/>
    <cellStyle name="Porcentagem 3 2 3" xfId="834"/>
    <cellStyle name="Porcentagem 3 2 3 2" xfId="835"/>
    <cellStyle name="Porcentagem 3 2 3 2 2" xfId="836"/>
    <cellStyle name="Porcentagem 3 2 3 2 2 2" xfId="837"/>
    <cellStyle name="Porcentagem 3 2 3 2 3" xfId="838"/>
    <cellStyle name="Porcentagem 3 2 3 3" xfId="839"/>
    <cellStyle name="Porcentagem 3 2 3 3 2" xfId="840"/>
    <cellStyle name="Porcentagem 3 2 3 3 2 2" xfId="841"/>
    <cellStyle name="Porcentagem 3 2 3 3 3" xfId="842"/>
    <cellStyle name="Porcentagem 3 2 3 4" xfId="843"/>
    <cellStyle name="Porcentagem 3 2 3 4 2" xfId="844"/>
    <cellStyle name="Porcentagem 3 2 3 4 2 2" xfId="845"/>
    <cellStyle name="Porcentagem 3 2 3 4 3" xfId="846"/>
    <cellStyle name="Porcentagem 3 2 3 5" xfId="847"/>
    <cellStyle name="Porcentagem 3 2 3 5 2" xfId="848"/>
    <cellStyle name="Porcentagem 3 2 3 6" xfId="849"/>
    <cellStyle name="Porcentagem 3 2 4" xfId="850"/>
    <cellStyle name="Porcentagem 3 2 4 2" xfId="851"/>
    <cellStyle name="Porcentagem 3 2 4 2 2" xfId="852"/>
    <cellStyle name="Porcentagem 3 2 4 3" xfId="853"/>
    <cellStyle name="Porcentagem 3 2 5" xfId="854"/>
    <cellStyle name="Porcentagem 3 2 5 2" xfId="855"/>
    <cellStyle name="Porcentagem 3 2 5 2 2" xfId="856"/>
    <cellStyle name="Porcentagem 3 2 5 3" xfId="857"/>
    <cellStyle name="Porcentagem 3 2 6" xfId="858"/>
    <cellStyle name="Porcentagem 3 2 6 2" xfId="859"/>
    <cellStyle name="Porcentagem 3 2 6 2 2" xfId="860"/>
    <cellStyle name="Porcentagem 3 2 6 3" xfId="861"/>
    <cellStyle name="Porcentagem 3 2 7" xfId="862"/>
    <cellStyle name="Porcentagem 3 2 7 2" xfId="863"/>
    <cellStyle name="Porcentagem 3 2 7 2 2" xfId="864"/>
    <cellStyle name="Porcentagem 3 2 7 3" xfId="865"/>
    <cellStyle name="Porcentagem 3 2 8" xfId="866"/>
    <cellStyle name="Porcentagem 3 2 8 2" xfId="867"/>
    <cellStyle name="Porcentagem 3 2 9" xfId="868"/>
    <cellStyle name="Porcentagem 3 3" xfId="869"/>
    <cellStyle name="Porcentagem 3 3 2" xfId="870"/>
    <cellStyle name="Porcentagem 3 3 2 2" xfId="871"/>
    <cellStyle name="Porcentagem 3 3 2 2 2" xfId="872"/>
    <cellStyle name="Porcentagem 3 3 2 2 2 2" xfId="873"/>
    <cellStyle name="Porcentagem 3 3 2 2 3" xfId="874"/>
    <cellStyle name="Porcentagem 3 3 2 3" xfId="875"/>
    <cellStyle name="Porcentagem 3 3 2 3 2" xfId="876"/>
    <cellStyle name="Porcentagem 3 3 2 3 2 2" xfId="877"/>
    <cellStyle name="Porcentagem 3 3 2 3 3" xfId="878"/>
    <cellStyle name="Porcentagem 3 3 2 4" xfId="879"/>
    <cellStyle name="Porcentagem 3 3 2 4 2" xfId="880"/>
    <cellStyle name="Porcentagem 3 3 2 4 2 2" xfId="881"/>
    <cellStyle name="Porcentagem 3 3 2 4 3" xfId="882"/>
    <cellStyle name="Porcentagem 3 3 2 5" xfId="883"/>
    <cellStyle name="Porcentagem 3 3 2 5 2" xfId="884"/>
    <cellStyle name="Porcentagem 3 3 2 6" xfId="885"/>
    <cellStyle name="Porcentagem 3 3 3" xfId="886"/>
    <cellStyle name="Porcentagem 3 3 3 2" xfId="887"/>
    <cellStyle name="Porcentagem 3 3 3 2 2" xfId="888"/>
    <cellStyle name="Porcentagem 3 3 3 3" xfId="889"/>
    <cellStyle name="Porcentagem 3 3 4" xfId="890"/>
    <cellStyle name="Porcentagem 3 3 4 2" xfId="891"/>
    <cellStyle name="Porcentagem 3 3 4 2 2" xfId="892"/>
    <cellStyle name="Porcentagem 3 3 4 3" xfId="893"/>
    <cellStyle name="Porcentagem 3 3 5" xfId="894"/>
    <cellStyle name="Porcentagem 3 3 5 2" xfId="895"/>
    <cellStyle name="Porcentagem 3 3 5 2 2" xfId="896"/>
    <cellStyle name="Porcentagem 3 3 5 3" xfId="897"/>
    <cellStyle name="Porcentagem 3 3 6" xfId="898"/>
    <cellStyle name="Porcentagem 3 3 6 2" xfId="899"/>
    <cellStyle name="Porcentagem 3 3 6 2 2" xfId="900"/>
    <cellStyle name="Porcentagem 3 3 6 3" xfId="901"/>
    <cellStyle name="Porcentagem 3 4" xfId="902"/>
    <cellStyle name="Porcentagem 3 4 2" xfId="903"/>
    <cellStyle name="Porcentagem 3 4 2 2" xfId="904"/>
    <cellStyle name="Porcentagem 3 4 2 2 2" xfId="905"/>
    <cellStyle name="Porcentagem 3 4 2 3" xfId="906"/>
    <cellStyle name="Porcentagem 3 4 3" xfId="907"/>
    <cellStyle name="Porcentagem 3 4 3 2" xfId="908"/>
    <cellStyle name="Porcentagem 3 4 3 2 2" xfId="909"/>
    <cellStyle name="Porcentagem 3 4 3 3" xfId="910"/>
    <cellStyle name="Porcentagem 3 4 4" xfId="911"/>
    <cellStyle name="Porcentagem 3 4 4 2" xfId="912"/>
    <cellStyle name="Porcentagem 3 4 4 2 2" xfId="913"/>
    <cellStyle name="Porcentagem 3 4 4 3" xfId="914"/>
    <cellStyle name="Porcentagem 3 4 5" xfId="915"/>
    <cellStyle name="Porcentagem 3 4 5 2" xfId="916"/>
    <cellStyle name="Porcentagem 3 4 6" xfId="917"/>
    <cellStyle name="Porcentagem 3 5" xfId="918"/>
    <cellStyle name="Porcentagem 3 5 2" xfId="919"/>
    <cellStyle name="Porcentagem 3 5 2 2" xfId="920"/>
    <cellStyle name="Porcentagem 3 5 2 2 2" xfId="921"/>
    <cellStyle name="Porcentagem 3 5 2 3" xfId="922"/>
    <cellStyle name="Porcentagem 3 5 3" xfId="923"/>
    <cellStyle name="Porcentagem 3 5 3 2" xfId="924"/>
    <cellStyle name="Porcentagem 3 5 3 2 2" xfId="925"/>
    <cellStyle name="Porcentagem 3 5 3 3" xfId="926"/>
    <cellStyle name="Porcentagem 3 5 4" xfId="927"/>
    <cellStyle name="Porcentagem 3 5 4 2" xfId="928"/>
    <cellStyle name="Porcentagem 3 5 4 2 2" xfId="929"/>
    <cellStyle name="Porcentagem 3 5 4 3" xfId="930"/>
    <cellStyle name="Porcentagem 3 5 5" xfId="931"/>
    <cellStyle name="Porcentagem 3 5 5 2" xfId="932"/>
    <cellStyle name="Porcentagem 3 5 6" xfId="933"/>
    <cellStyle name="Porcentagem 3 6" xfId="934"/>
    <cellStyle name="Porcentagem 3 6 2" xfId="935"/>
    <cellStyle name="Porcentagem 3 6 2 2" xfId="936"/>
    <cellStyle name="Porcentagem 3 6 3" xfId="937"/>
    <cellStyle name="Porcentagem 3 7" xfId="938"/>
    <cellStyle name="Porcentagem 3 7 2" xfId="939"/>
    <cellStyle name="Porcentagem 3 7 2 2" xfId="940"/>
    <cellStyle name="Porcentagem 3 7 3" xfId="941"/>
    <cellStyle name="Porcentagem 3 8" xfId="942"/>
    <cellStyle name="Porcentagem 3 8 2" xfId="943"/>
    <cellStyle name="Porcentagem 3 8 2 2" xfId="944"/>
    <cellStyle name="Porcentagem 3 8 3" xfId="945"/>
    <cellStyle name="Porcentagem 3 9" xfId="946"/>
    <cellStyle name="Porcentagem 3 9 2" xfId="947"/>
    <cellStyle name="Porcentagem 3 9 2 2" xfId="948"/>
    <cellStyle name="Porcentagem 3 9 3" xfId="949"/>
    <cellStyle name="Porcentagem 4" xfId="950"/>
    <cellStyle name="Porcentagem 4 2" xfId="951"/>
    <cellStyle name="Porcentagem 4 3" xfId="952"/>
    <cellStyle name="Porcentagem 4 4" xfId="953"/>
    <cellStyle name="Porcentagem 4 4 2" xfId="954"/>
    <cellStyle name="Porcentagem 4 5" xfId="955"/>
    <cellStyle name="Porcentagem 5" xfId="956"/>
    <cellStyle name="Porcentagem 5 2" xfId="957"/>
    <cellStyle name="Porcentagem 5 2 2" xfId="958"/>
    <cellStyle name="Porcentagem 5 3" xfId="959"/>
    <cellStyle name="Porcentagem 6" xfId="960"/>
    <cellStyle name="Porcentagem 6 2" xfId="961"/>
    <cellStyle name="Porcentagem 6 2 2" xfId="962"/>
    <cellStyle name="Porcentagem 6 3" xfId="963"/>
    <cellStyle name="Saída" xfId="964"/>
    <cellStyle name="Saída 2" xfId="965"/>
    <cellStyle name="Comma" xfId="966"/>
    <cellStyle name="Comma [0]" xfId="967"/>
    <cellStyle name="Separador de milhares 2" xfId="968"/>
    <cellStyle name="Separador de milhares 2 2" xfId="969"/>
    <cellStyle name="Separador de milhares 3" xfId="970"/>
    <cellStyle name="Separador de milhares 3 10" xfId="971"/>
    <cellStyle name="Separador de milhares 3 10 2" xfId="972"/>
    <cellStyle name="Separador de milhares 3 10 2 2" xfId="973"/>
    <cellStyle name="Separador de milhares 3 10 3" xfId="974"/>
    <cellStyle name="Separador de milhares 3 11" xfId="975"/>
    <cellStyle name="Separador de milhares 3 11 2" xfId="976"/>
    <cellStyle name="Separador de milhares 3 12" xfId="977"/>
    <cellStyle name="Separador de milhares 3 2" xfId="978"/>
    <cellStyle name="Separador de milhares 3 3" xfId="979"/>
    <cellStyle name="Separador de milhares 3 3 2" xfId="980"/>
    <cellStyle name="Separador de milhares 3 3 2 2" xfId="981"/>
    <cellStyle name="Separador de milhares 3 3 2 2 2" xfId="982"/>
    <cellStyle name="Separador de milhares 3 3 2 2 2 2" xfId="983"/>
    <cellStyle name="Separador de milhares 3 3 2 2 2 2 2" xfId="984"/>
    <cellStyle name="Separador de milhares 3 3 2 2 2 3" xfId="985"/>
    <cellStyle name="Separador de milhares 3 3 2 2 3" xfId="986"/>
    <cellStyle name="Separador de milhares 3 3 2 2 3 2" xfId="987"/>
    <cellStyle name="Separador de milhares 3 3 2 2 3 2 2" xfId="988"/>
    <cellStyle name="Separador de milhares 3 3 2 2 3 3" xfId="989"/>
    <cellStyle name="Separador de milhares 3 3 2 2 4" xfId="990"/>
    <cellStyle name="Separador de milhares 3 3 2 2 4 2" xfId="991"/>
    <cellStyle name="Separador de milhares 3 3 2 2 4 2 2" xfId="992"/>
    <cellStyle name="Separador de milhares 3 3 2 2 4 3" xfId="993"/>
    <cellStyle name="Separador de milhares 3 3 2 2 5" xfId="994"/>
    <cellStyle name="Separador de milhares 3 3 2 2 5 2" xfId="995"/>
    <cellStyle name="Separador de milhares 3 3 2 2 6" xfId="996"/>
    <cellStyle name="Separador de milhares 3 3 2 3" xfId="997"/>
    <cellStyle name="Separador de milhares 3 3 2 3 2" xfId="998"/>
    <cellStyle name="Separador de milhares 3 3 2 3 2 2" xfId="999"/>
    <cellStyle name="Separador de milhares 3 3 2 3 3" xfId="1000"/>
    <cellStyle name="Separador de milhares 3 3 2 4" xfId="1001"/>
    <cellStyle name="Separador de milhares 3 3 2 4 2" xfId="1002"/>
    <cellStyle name="Separador de milhares 3 3 2 4 2 2" xfId="1003"/>
    <cellStyle name="Separador de milhares 3 3 2 4 3" xfId="1004"/>
    <cellStyle name="Separador de milhares 3 3 2 5" xfId="1005"/>
    <cellStyle name="Separador de milhares 3 3 2 5 2" xfId="1006"/>
    <cellStyle name="Separador de milhares 3 3 2 5 2 2" xfId="1007"/>
    <cellStyle name="Separador de milhares 3 3 2 5 3" xfId="1008"/>
    <cellStyle name="Separador de milhares 3 3 2 6" xfId="1009"/>
    <cellStyle name="Separador de milhares 3 3 2 6 2" xfId="1010"/>
    <cellStyle name="Separador de milhares 3 3 2 7" xfId="1011"/>
    <cellStyle name="Separador de milhares 3 3 3" xfId="1012"/>
    <cellStyle name="Separador de milhares 3 3 3 2" xfId="1013"/>
    <cellStyle name="Separador de milhares 3 3 3 2 2" xfId="1014"/>
    <cellStyle name="Separador de milhares 3 3 3 2 2 2" xfId="1015"/>
    <cellStyle name="Separador de milhares 3 3 3 2 3" xfId="1016"/>
    <cellStyle name="Separador de milhares 3 3 3 3" xfId="1017"/>
    <cellStyle name="Separador de milhares 3 3 3 3 2" xfId="1018"/>
    <cellStyle name="Separador de milhares 3 3 3 3 2 2" xfId="1019"/>
    <cellStyle name="Separador de milhares 3 3 3 3 3" xfId="1020"/>
    <cellStyle name="Separador de milhares 3 3 3 4" xfId="1021"/>
    <cellStyle name="Separador de milhares 3 3 3 4 2" xfId="1022"/>
    <cellStyle name="Separador de milhares 3 3 3 4 2 2" xfId="1023"/>
    <cellStyle name="Separador de milhares 3 3 3 4 3" xfId="1024"/>
    <cellStyle name="Separador de milhares 3 3 3 5" xfId="1025"/>
    <cellStyle name="Separador de milhares 3 3 3 5 2" xfId="1026"/>
    <cellStyle name="Separador de milhares 3 3 3 6" xfId="1027"/>
    <cellStyle name="Separador de milhares 3 3 4" xfId="1028"/>
    <cellStyle name="Separador de milhares 3 3 4 2" xfId="1029"/>
    <cellStyle name="Separador de milhares 3 3 4 2 2" xfId="1030"/>
    <cellStyle name="Separador de milhares 3 3 4 3" xfId="1031"/>
    <cellStyle name="Separador de milhares 3 3 5" xfId="1032"/>
    <cellStyle name="Separador de milhares 3 3 5 2" xfId="1033"/>
    <cellStyle name="Separador de milhares 3 3 5 2 2" xfId="1034"/>
    <cellStyle name="Separador de milhares 3 3 5 3" xfId="1035"/>
    <cellStyle name="Separador de milhares 3 3 6" xfId="1036"/>
    <cellStyle name="Separador de milhares 3 3 6 2" xfId="1037"/>
    <cellStyle name="Separador de milhares 3 3 6 2 2" xfId="1038"/>
    <cellStyle name="Separador de milhares 3 3 6 3" xfId="1039"/>
    <cellStyle name="Separador de milhares 3 3 7" xfId="1040"/>
    <cellStyle name="Separador de milhares 3 3 7 2" xfId="1041"/>
    <cellStyle name="Separador de milhares 3 3 7 2 2" xfId="1042"/>
    <cellStyle name="Separador de milhares 3 3 7 3" xfId="1043"/>
    <cellStyle name="Separador de milhares 3 3 8" xfId="1044"/>
    <cellStyle name="Separador de milhares 3 3 8 2" xfId="1045"/>
    <cellStyle name="Separador de milhares 3 3 9" xfId="1046"/>
    <cellStyle name="Separador de milhares 3 4" xfId="1047"/>
    <cellStyle name="Separador de milhares 3 4 2" xfId="1048"/>
    <cellStyle name="Separador de milhares 3 4 2 2" xfId="1049"/>
    <cellStyle name="Separador de milhares 3 4 2 2 2" xfId="1050"/>
    <cellStyle name="Separador de milhares 3 4 2 2 2 2" xfId="1051"/>
    <cellStyle name="Separador de milhares 3 4 2 2 3" xfId="1052"/>
    <cellStyle name="Separador de milhares 3 4 2 3" xfId="1053"/>
    <cellStyle name="Separador de milhares 3 4 2 3 2" xfId="1054"/>
    <cellStyle name="Separador de milhares 3 4 2 3 2 2" xfId="1055"/>
    <cellStyle name="Separador de milhares 3 4 2 3 3" xfId="1056"/>
    <cellStyle name="Separador de milhares 3 4 2 4" xfId="1057"/>
    <cellStyle name="Separador de milhares 3 4 2 4 2" xfId="1058"/>
    <cellStyle name="Separador de milhares 3 4 2 4 2 2" xfId="1059"/>
    <cellStyle name="Separador de milhares 3 4 2 4 3" xfId="1060"/>
    <cellStyle name="Separador de milhares 3 4 2 5" xfId="1061"/>
    <cellStyle name="Separador de milhares 3 4 2 5 2" xfId="1062"/>
    <cellStyle name="Separador de milhares 3 4 2 6" xfId="1063"/>
    <cellStyle name="Separador de milhares 3 4 3" xfId="1064"/>
    <cellStyle name="Separador de milhares 3 4 3 2" xfId="1065"/>
    <cellStyle name="Separador de milhares 3 4 3 2 2" xfId="1066"/>
    <cellStyle name="Separador de milhares 3 4 3 3" xfId="1067"/>
    <cellStyle name="Separador de milhares 3 4 4" xfId="1068"/>
    <cellStyle name="Separador de milhares 3 4 4 2" xfId="1069"/>
    <cellStyle name="Separador de milhares 3 4 4 2 2" xfId="1070"/>
    <cellStyle name="Separador de milhares 3 4 4 3" xfId="1071"/>
    <cellStyle name="Separador de milhares 3 4 5" xfId="1072"/>
    <cellStyle name="Separador de milhares 3 4 5 2" xfId="1073"/>
    <cellStyle name="Separador de milhares 3 4 5 2 2" xfId="1074"/>
    <cellStyle name="Separador de milhares 3 4 5 3" xfId="1075"/>
    <cellStyle name="Separador de milhares 3 4 6" xfId="1076"/>
    <cellStyle name="Separador de milhares 3 4 6 2" xfId="1077"/>
    <cellStyle name="Separador de milhares 3 4 7" xfId="1078"/>
    <cellStyle name="Separador de milhares 3 5" xfId="1079"/>
    <cellStyle name="Separador de milhares 3 5 2" xfId="1080"/>
    <cellStyle name="Separador de milhares 3 5 2 2" xfId="1081"/>
    <cellStyle name="Separador de milhares 3 5 2 2 2" xfId="1082"/>
    <cellStyle name="Separador de milhares 3 5 2 3" xfId="1083"/>
    <cellStyle name="Separador de milhares 3 5 3" xfId="1084"/>
    <cellStyle name="Separador de milhares 3 5 3 2" xfId="1085"/>
    <cellStyle name="Separador de milhares 3 5 3 2 2" xfId="1086"/>
    <cellStyle name="Separador de milhares 3 5 3 3" xfId="1087"/>
    <cellStyle name="Separador de milhares 3 5 4" xfId="1088"/>
    <cellStyle name="Separador de milhares 3 5 4 2" xfId="1089"/>
    <cellStyle name="Separador de milhares 3 5 4 2 2" xfId="1090"/>
    <cellStyle name="Separador de milhares 3 5 4 3" xfId="1091"/>
    <cellStyle name="Separador de milhares 3 5 5" xfId="1092"/>
    <cellStyle name="Separador de milhares 3 5 5 2" xfId="1093"/>
    <cellStyle name="Separador de milhares 3 5 6" xfId="1094"/>
    <cellStyle name="Separador de milhares 3 6" xfId="1095"/>
    <cellStyle name="Separador de milhares 3 6 2" xfId="1096"/>
    <cellStyle name="Separador de milhares 3 6 2 2" xfId="1097"/>
    <cellStyle name="Separador de milhares 3 6 2 2 2" xfId="1098"/>
    <cellStyle name="Separador de milhares 3 6 2 3" xfId="1099"/>
    <cellStyle name="Separador de milhares 3 6 3" xfId="1100"/>
    <cellStyle name="Separador de milhares 3 6 3 2" xfId="1101"/>
    <cellStyle name="Separador de milhares 3 6 3 2 2" xfId="1102"/>
    <cellStyle name="Separador de milhares 3 6 3 3" xfId="1103"/>
    <cellStyle name="Separador de milhares 3 6 4" xfId="1104"/>
    <cellStyle name="Separador de milhares 3 6 4 2" xfId="1105"/>
    <cellStyle name="Separador de milhares 3 6 4 2 2" xfId="1106"/>
    <cellStyle name="Separador de milhares 3 6 4 3" xfId="1107"/>
    <cellStyle name="Separador de milhares 3 6 5" xfId="1108"/>
    <cellStyle name="Separador de milhares 3 6 5 2" xfId="1109"/>
    <cellStyle name="Separador de milhares 3 6 6" xfId="1110"/>
    <cellStyle name="Separador de milhares 3 7" xfId="1111"/>
    <cellStyle name="Separador de milhares 3 7 2" xfId="1112"/>
    <cellStyle name="Separador de milhares 3 7 2 2" xfId="1113"/>
    <cellStyle name="Separador de milhares 3 7 3" xfId="1114"/>
    <cellStyle name="Separador de milhares 3 8" xfId="1115"/>
    <cellStyle name="Separador de milhares 3 8 2" xfId="1116"/>
    <cellStyle name="Separador de milhares 3 8 2 2" xfId="1117"/>
    <cellStyle name="Separador de milhares 3 8 3" xfId="1118"/>
    <cellStyle name="Separador de milhares 3 9" xfId="1119"/>
    <cellStyle name="Separador de milhares 3 9 2" xfId="1120"/>
    <cellStyle name="Separador de milhares 3 9 2 2" xfId="1121"/>
    <cellStyle name="Separador de milhares 3 9 3" xfId="1122"/>
    <cellStyle name="Separador de milhares 4" xfId="1123"/>
    <cellStyle name="Separador de milhares 4 10" xfId="1124"/>
    <cellStyle name="Separador de milhares 4 10 2" xfId="1125"/>
    <cellStyle name="Separador de milhares 4 11" xfId="1126"/>
    <cellStyle name="Separador de milhares 4 2" xfId="1127"/>
    <cellStyle name="Separador de milhares 4 2 2" xfId="1128"/>
    <cellStyle name="Separador de milhares 4 2 2 2" xfId="1129"/>
    <cellStyle name="Separador de milhares 4 2 2 2 2" xfId="1130"/>
    <cellStyle name="Separador de milhares 4 2 2 2 2 2" xfId="1131"/>
    <cellStyle name="Separador de milhares 4 2 2 2 2 2 2" xfId="1132"/>
    <cellStyle name="Separador de milhares 4 2 2 2 2 3" xfId="1133"/>
    <cellStyle name="Separador de milhares 4 2 2 2 3" xfId="1134"/>
    <cellStyle name="Separador de milhares 4 2 2 2 3 2" xfId="1135"/>
    <cellStyle name="Separador de milhares 4 2 2 2 3 2 2" xfId="1136"/>
    <cellStyle name="Separador de milhares 4 2 2 2 3 3" xfId="1137"/>
    <cellStyle name="Separador de milhares 4 2 2 2 4" xfId="1138"/>
    <cellStyle name="Separador de milhares 4 2 2 2 4 2" xfId="1139"/>
    <cellStyle name="Separador de milhares 4 2 2 2 4 2 2" xfId="1140"/>
    <cellStyle name="Separador de milhares 4 2 2 2 4 3" xfId="1141"/>
    <cellStyle name="Separador de milhares 4 2 2 2 5" xfId="1142"/>
    <cellStyle name="Separador de milhares 4 2 2 2 5 2" xfId="1143"/>
    <cellStyle name="Separador de milhares 4 2 2 2 6" xfId="1144"/>
    <cellStyle name="Separador de milhares 4 2 2 3" xfId="1145"/>
    <cellStyle name="Separador de milhares 4 2 2 3 2" xfId="1146"/>
    <cellStyle name="Separador de milhares 4 2 2 3 2 2" xfId="1147"/>
    <cellStyle name="Separador de milhares 4 2 2 3 3" xfId="1148"/>
    <cellStyle name="Separador de milhares 4 2 2 4" xfId="1149"/>
    <cellStyle name="Separador de milhares 4 2 2 4 2" xfId="1150"/>
    <cellStyle name="Separador de milhares 4 2 2 4 2 2" xfId="1151"/>
    <cellStyle name="Separador de milhares 4 2 2 4 3" xfId="1152"/>
    <cellStyle name="Separador de milhares 4 2 2 5" xfId="1153"/>
    <cellStyle name="Separador de milhares 4 2 2 5 2" xfId="1154"/>
    <cellStyle name="Separador de milhares 4 2 2 5 2 2" xfId="1155"/>
    <cellStyle name="Separador de milhares 4 2 2 5 3" xfId="1156"/>
    <cellStyle name="Separador de milhares 4 2 2 6" xfId="1157"/>
    <cellStyle name="Separador de milhares 4 2 2 6 2" xfId="1158"/>
    <cellStyle name="Separador de milhares 4 2 2 7" xfId="1159"/>
    <cellStyle name="Separador de milhares 4 2 3" xfId="1160"/>
    <cellStyle name="Separador de milhares 4 2 3 2" xfId="1161"/>
    <cellStyle name="Separador de milhares 4 2 3 2 2" xfId="1162"/>
    <cellStyle name="Separador de milhares 4 2 3 2 2 2" xfId="1163"/>
    <cellStyle name="Separador de milhares 4 2 3 2 3" xfId="1164"/>
    <cellStyle name="Separador de milhares 4 2 3 3" xfId="1165"/>
    <cellStyle name="Separador de milhares 4 2 3 3 2" xfId="1166"/>
    <cellStyle name="Separador de milhares 4 2 3 3 2 2" xfId="1167"/>
    <cellStyle name="Separador de milhares 4 2 3 3 3" xfId="1168"/>
    <cellStyle name="Separador de milhares 4 2 3 4" xfId="1169"/>
    <cellStyle name="Separador de milhares 4 2 3 4 2" xfId="1170"/>
    <cellStyle name="Separador de milhares 4 2 3 4 2 2" xfId="1171"/>
    <cellStyle name="Separador de milhares 4 2 3 4 3" xfId="1172"/>
    <cellStyle name="Separador de milhares 4 2 3 5" xfId="1173"/>
    <cellStyle name="Separador de milhares 4 2 3 5 2" xfId="1174"/>
    <cellStyle name="Separador de milhares 4 2 3 6" xfId="1175"/>
    <cellStyle name="Separador de milhares 4 2 4" xfId="1176"/>
    <cellStyle name="Separador de milhares 4 2 4 2" xfId="1177"/>
    <cellStyle name="Separador de milhares 4 2 4 2 2" xfId="1178"/>
    <cellStyle name="Separador de milhares 4 2 4 3" xfId="1179"/>
    <cellStyle name="Separador de milhares 4 2 5" xfId="1180"/>
    <cellStyle name="Separador de milhares 4 2 5 2" xfId="1181"/>
    <cellStyle name="Separador de milhares 4 2 5 2 2" xfId="1182"/>
    <cellStyle name="Separador de milhares 4 2 5 3" xfId="1183"/>
    <cellStyle name="Separador de milhares 4 2 6" xfId="1184"/>
    <cellStyle name="Separador de milhares 4 2 6 2" xfId="1185"/>
    <cellStyle name="Separador de milhares 4 2 6 2 2" xfId="1186"/>
    <cellStyle name="Separador de milhares 4 2 6 3" xfId="1187"/>
    <cellStyle name="Separador de milhares 4 2 7" xfId="1188"/>
    <cellStyle name="Separador de milhares 4 2 7 2" xfId="1189"/>
    <cellStyle name="Separador de milhares 4 2 7 2 2" xfId="1190"/>
    <cellStyle name="Separador de milhares 4 2 7 3" xfId="1191"/>
    <cellStyle name="Separador de milhares 4 2 8" xfId="1192"/>
    <cellStyle name="Separador de milhares 4 2 8 2" xfId="1193"/>
    <cellStyle name="Separador de milhares 4 2 9" xfId="1194"/>
    <cellStyle name="Separador de milhares 4 3" xfId="1195"/>
    <cellStyle name="Separador de milhares 4 3 2" xfId="1196"/>
    <cellStyle name="Separador de milhares 4 3 2 2" xfId="1197"/>
    <cellStyle name="Separador de milhares 4 3 2 2 2" xfId="1198"/>
    <cellStyle name="Separador de milhares 4 3 2 2 2 2" xfId="1199"/>
    <cellStyle name="Separador de milhares 4 3 2 2 3" xfId="1200"/>
    <cellStyle name="Separador de milhares 4 3 2 3" xfId="1201"/>
    <cellStyle name="Separador de milhares 4 3 2 3 2" xfId="1202"/>
    <cellStyle name="Separador de milhares 4 3 2 3 2 2" xfId="1203"/>
    <cellStyle name="Separador de milhares 4 3 2 3 3" xfId="1204"/>
    <cellStyle name="Separador de milhares 4 3 2 4" xfId="1205"/>
    <cellStyle name="Separador de milhares 4 3 2 4 2" xfId="1206"/>
    <cellStyle name="Separador de milhares 4 3 2 4 2 2" xfId="1207"/>
    <cellStyle name="Separador de milhares 4 3 2 4 3" xfId="1208"/>
    <cellStyle name="Separador de milhares 4 3 2 5" xfId="1209"/>
    <cellStyle name="Separador de milhares 4 3 2 5 2" xfId="1210"/>
    <cellStyle name="Separador de milhares 4 3 2 6" xfId="1211"/>
    <cellStyle name="Separador de milhares 4 3 3" xfId="1212"/>
    <cellStyle name="Separador de milhares 4 3 3 2" xfId="1213"/>
    <cellStyle name="Separador de milhares 4 3 3 2 2" xfId="1214"/>
    <cellStyle name="Separador de milhares 4 3 3 3" xfId="1215"/>
    <cellStyle name="Separador de milhares 4 3 4" xfId="1216"/>
    <cellStyle name="Separador de milhares 4 3 4 2" xfId="1217"/>
    <cellStyle name="Separador de milhares 4 3 4 2 2" xfId="1218"/>
    <cellStyle name="Separador de milhares 4 3 4 3" xfId="1219"/>
    <cellStyle name="Separador de milhares 4 3 5" xfId="1220"/>
    <cellStyle name="Separador de milhares 4 3 5 2" xfId="1221"/>
    <cellStyle name="Separador de milhares 4 3 5 2 2" xfId="1222"/>
    <cellStyle name="Separador de milhares 4 3 5 3" xfId="1223"/>
    <cellStyle name="Separador de milhares 4 3 6" xfId="1224"/>
    <cellStyle name="Separador de milhares 4 3 6 2" xfId="1225"/>
    <cellStyle name="Separador de milhares 4 3 7" xfId="1226"/>
    <cellStyle name="Separador de milhares 4 4" xfId="1227"/>
    <cellStyle name="Separador de milhares 4 4 2" xfId="1228"/>
    <cellStyle name="Separador de milhares 4 4 2 2" xfId="1229"/>
    <cellStyle name="Separador de milhares 4 4 2 2 2" xfId="1230"/>
    <cellStyle name="Separador de milhares 4 4 2 3" xfId="1231"/>
    <cellStyle name="Separador de milhares 4 4 3" xfId="1232"/>
    <cellStyle name="Separador de milhares 4 4 3 2" xfId="1233"/>
    <cellStyle name="Separador de milhares 4 4 3 2 2" xfId="1234"/>
    <cellStyle name="Separador de milhares 4 4 3 3" xfId="1235"/>
    <cellStyle name="Separador de milhares 4 4 4" xfId="1236"/>
    <cellStyle name="Separador de milhares 4 4 4 2" xfId="1237"/>
    <cellStyle name="Separador de milhares 4 4 4 2 2" xfId="1238"/>
    <cellStyle name="Separador de milhares 4 4 4 3" xfId="1239"/>
    <cellStyle name="Separador de milhares 4 4 5" xfId="1240"/>
    <cellStyle name="Separador de milhares 4 4 5 2" xfId="1241"/>
    <cellStyle name="Separador de milhares 4 4 6" xfId="1242"/>
    <cellStyle name="Separador de milhares 4 5" xfId="1243"/>
    <cellStyle name="Separador de milhares 4 5 2" xfId="1244"/>
    <cellStyle name="Separador de milhares 4 5 2 2" xfId="1245"/>
    <cellStyle name="Separador de milhares 4 5 2 2 2" xfId="1246"/>
    <cellStyle name="Separador de milhares 4 5 2 3" xfId="1247"/>
    <cellStyle name="Separador de milhares 4 5 3" xfId="1248"/>
    <cellStyle name="Separador de milhares 4 5 3 2" xfId="1249"/>
    <cellStyle name="Separador de milhares 4 5 3 2 2" xfId="1250"/>
    <cellStyle name="Separador de milhares 4 5 3 3" xfId="1251"/>
    <cellStyle name="Separador de milhares 4 5 4" xfId="1252"/>
    <cellStyle name="Separador de milhares 4 5 4 2" xfId="1253"/>
    <cellStyle name="Separador de milhares 4 5 4 2 2" xfId="1254"/>
    <cellStyle name="Separador de milhares 4 5 4 3" xfId="1255"/>
    <cellStyle name="Separador de milhares 4 5 5" xfId="1256"/>
    <cellStyle name="Separador de milhares 4 5 5 2" xfId="1257"/>
    <cellStyle name="Separador de milhares 4 5 6" xfId="1258"/>
    <cellStyle name="Separador de milhares 4 6" xfId="1259"/>
    <cellStyle name="Separador de milhares 4 6 2" xfId="1260"/>
    <cellStyle name="Separador de milhares 4 6 2 2" xfId="1261"/>
    <cellStyle name="Separador de milhares 4 6 3" xfId="1262"/>
    <cellStyle name="Separador de milhares 4 7" xfId="1263"/>
    <cellStyle name="Separador de milhares 4 7 2" xfId="1264"/>
    <cellStyle name="Separador de milhares 4 7 2 2" xfId="1265"/>
    <cellStyle name="Separador de milhares 4 7 3" xfId="1266"/>
    <cellStyle name="Separador de milhares 4 8" xfId="1267"/>
    <cellStyle name="Separador de milhares 4 8 2" xfId="1268"/>
    <cellStyle name="Separador de milhares 4 8 2 2" xfId="1269"/>
    <cellStyle name="Separador de milhares 4 8 3" xfId="1270"/>
    <cellStyle name="Separador de milhares 4 9" xfId="1271"/>
    <cellStyle name="Separador de milhares 4 9 2" xfId="1272"/>
    <cellStyle name="Separador de milhares 4 9 2 2" xfId="1273"/>
    <cellStyle name="Separador de milhares 4 9 3" xfId="1274"/>
    <cellStyle name="TableStyleLight1" xfId="1275"/>
    <cellStyle name="Texto de Aviso" xfId="1276"/>
    <cellStyle name="Texto de Aviso 2" xfId="1277"/>
    <cellStyle name="Texto Explicativo" xfId="1278"/>
    <cellStyle name="Texto Explicativo 2" xfId="1279"/>
    <cellStyle name="Título" xfId="1280"/>
    <cellStyle name="Título 1" xfId="1281"/>
    <cellStyle name="Título 1 2" xfId="1282"/>
    <cellStyle name="Título 2" xfId="1283"/>
    <cellStyle name="Título 2 2" xfId="1284"/>
    <cellStyle name="Título 3" xfId="1285"/>
    <cellStyle name="Título 3 2" xfId="1286"/>
    <cellStyle name="Título 4" xfId="1287"/>
    <cellStyle name="Título 4 2" xfId="1288"/>
    <cellStyle name="Título 5" xfId="1289"/>
    <cellStyle name="Título 6" xfId="1290"/>
    <cellStyle name="Total" xfId="1291"/>
    <cellStyle name="Total 2" xfId="1292"/>
    <cellStyle name="Vírgula 2" xfId="1293"/>
    <cellStyle name="Vírgula 2 2" xfId="1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3000375</xdr:colOff>
      <xdr:row>0</xdr:row>
      <xdr:rowOff>0</xdr:rowOff>
    </xdr:from>
    <xdr:to>
      <xdr:col>3</xdr:col>
      <xdr:colOff>161925</xdr:colOff>
      <xdr:row>8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0"/>
          <a:ext cx="2952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1" zoomScaleNormal="81" zoomScalePageLayoutView="0" workbookViewId="0" topLeftCell="A1">
      <selection activeCell="E11" sqref="E11"/>
    </sheetView>
  </sheetViews>
  <sheetFormatPr defaultColWidth="9.140625" defaultRowHeight="12.75"/>
  <cols>
    <col min="1" max="1" width="54.00390625" style="0" customWidth="1"/>
    <col min="3" max="3" width="23.7109375" style="0" customWidth="1"/>
    <col min="4" max="4" width="22.7109375" style="0" customWidth="1"/>
    <col min="5" max="5" width="25.0039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5.75">
      <c r="A10" s="2" t="s">
        <v>0</v>
      </c>
      <c r="B10" s="3" t="s">
        <v>1</v>
      </c>
      <c r="C10" s="3" t="s">
        <v>2</v>
      </c>
      <c r="D10" s="3" t="s">
        <v>3</v>
      </c>
      <c r="E10" s="4" t="s">
        <v>4</v>
      </c>
    </row>
    <row r="11" spans="1:5" ht="29.25" customHeight="1">
      <c r="A11" s="5" t="s">
        <v>5</v>
      </c>
      <c r="B11" s="63"/>
      <c r="C11" s="6">
        <f>+C13+C12</f>
        <v>683791.2640140001</v>
      </c>
      <c r="D11" s="6">
        <f>+D13+D12</f>
        <v>121996.225986</v>
      </c>
      <c r="E11" s="7">
        <f>E12+E13</f>
        <v>1165000</v>
      </c>
    </row>
    <row r="12" spans="1:5" ht="12.75">
      <c r="A12" s="8" t="s">
        <v>6</v>
      </c>
      <c r="B12" s="63"/>
      <c r="C12" s="9">
        <f>C14+C17+C18+C20</f>
        <v>526800.2640140001</v>
      </c>
      <c r="D12" s="9">
        <f>D14+D17+D18+D20</f>
        <v>93987.225986</v>
      </c>
      <c r="E12" s="10">
        <f>SUM(E14:E20)</f>
        <v>980000</v>
      </c>
    </row>
    <row r="13" spans="1:5" ht="12.75">
      <c r="A13" s="8" t="s">
        <v>7</v>
      </c>
      <c r="B13" s="63"/>
      <c r="C13" s="11">
        <f>C21</f>
        <v>156991</v>
      </c>
      <c r="D13" s="11">
        <f>D21</f>
        <v>28009</v>
      </c>
      <c r="E13" s="12">
        <f>E21</f>
        <v>185000</v>
      </c>
    </row>
    <row r="14" spans="1:5" ht="12.75">
      <c r="A14" s="13" t="s">
        <v>8</v>
      </c>
      <c r="B14" s="14"/>
      <c r="C14" s="15">
        <f aca="true" t="shared" si="0" ref="C14:C21">84.86%*E14</f>
        <v>327319.692294</v>
      </c>
      <c r="D14" s="15">
        <f aca="true" t="shared" si="1" ref="D14:D21">E14*15.14%</f>
        <v>58397.597706</v>
      </c>
      <c r="E14" s="16">
        <v>385717.29</v>
      </c>
    </row>
    <row r="15" spans="1:5" ht="12.75">
      <c r="A15" s="13" t="s">
        <v>9</v>
      </c>
      <c r="B15" s="14"/>
      <c r="C15" s="15">
        <f t="shared" si="0"/>
        <v>120217.7676</v>
      </c>
      <c r="D15" s="15">
        <f t="shared" si="1"/>
        <v>21448.2324</v>
      </c>
      <c r="E15" s="17">
        <v>141666</v>
      </c>
    </row>
    <row r="16" spans="1:5" ht="12.75">
      <c r="A16" s="13" t="s">
        <v>10</v>
      </c>
      <c r="B16" s="14"/>
      <c r="C16" s="15">
        <f t="shared" si="0"/>
        <v>169720</v>
      </c>
      <c r="D16" s="15">
        <f t="shared" si="1"/>
        <v>30280</v>
      </c>
      <c r="E16" s="17">
        <v>200000</v>
      </c>
    </row>
    <row r="17" spans="1:5" ht="12.75">
      <c r="A17" s="13" t="s">
        <v>11</v>
      </c>
      <c r="B17" s="14"/>
      <c r="C17" s="15">
        <f t="shared" si="0"/>
        <v>26320.517040000002</v>
      </c>
      <c r="D17" s="15">
        <f t="shared" si="1"/>
        <v>4695.882960000001</v>
      </c>
      <c r="E17" s="16">
        <v>31016.4</v>
      </c>
    </row>
    <row r="18" spans="1:5" ht="12.75">
      <c r="A18" s="13" t="s">
        <v>12</v>
      </c>
      <c r="B18" s="14"/>
      <c r="C18" s="15">
        <f t="shared" si="0"/>
        <v>171972.01468</v>
      </c>
      <c r="D18" s="15">
        <f t="shared" si="1"/>
        <v>30681.78532</v>
      </c>
      <c r="E18" s="16">
        <v>202653.8</v>
      </c>
    </row>
    <row r="19" spans="1:5" ht="12.75">
      <c r="A19" s="13" t="s">
        <v>13</v>
      </c>
      <c r="B19" s="14"/>
      <c r="C19" s="15">
        <f t="shared" si="0"/>
        <v>14889.968385999999</v>
      </c>
      <c r="D19" s="15">
        <f t="shared" si="1"/>
        <v>2656.5416139999998</v>
      </c>
      <c r="E19" s="16">
        <v>17546.51</v>
      </c>
    </row>
    <row r="20" spans="1:5" ht="12.75">
      <c r="A20" s="13" t="s">
        <v>14</v>
      </c>
      <c r="B20" s="14"/>
      <c r="C20" s="15">
        <f t="shared" si="0"/>
        <v>1188.04</v>
      </c>
      <c r="D20" s="15">
        <f t="shared" si="1"/>
        <v>211.96</v>
      </c>
      <c r="E20" s="16">
        <v>1400</v>
      </c>
    </row>
    <row r="21" spans="1:5" ht="12.75">
      <c r="A21" s="13" t="s">
        <v>15</v>
      </c>
      <c r="B21" s="14"/>
      <c r="C21" s="15">
        <f t="shared" si="0"/>
        <v>156991</v>
      </c>
      <c r="D21" s="15">
        <f t="shared" si="1"/>
        <v>28009</v>
      </c>
      <c r="E21" s="16">
        <v>185000</v>
      </c>
    </row>
    <row r="22" spans="1:5" ht="12.75">
      <c r="A22" s="18"/>
      <c r="B22" s="19"/>
      <c r="C22" s="15">
        <f>E22*35%</f>
        <v>0</v>
      </c>
      <c r="D22" s="15">
        <f>E22*72.36%</f>
        <v>0</v>
      </c>
      <c r="E22" s="20"/>
    </row>
    <row r="23" spans="1:5" ht="25.5">
      <c r="A23" s="5" t="s">
        <v>16</v>
      </c>
      <c r="B23" s="63"/>
      <c r="C23" s="6">
        <f>+C24+C25</f>
        <v>297010</v>
      </c>
      <c r="D23" s="6">
        <f>+D24+D25</f>
        <v>52990</v>
      </c>
      <c r="E23" s="7">
        <f>+E24+E25</f>
        <v>350000</v>
      </c>
    </row>
    <row r="24" spans="1:5" ht="12.75">
      <c r="A24" s="21" t="s">
        <v>6</v>
      </c>
      <c r="B24" s="63"/>
      <c r="C24" s="9">
        <f>SUM(C27:C29)+C26+C30</f>
        <v>212150</v>
      </c>
      <c r="D24" s="22">
        <f>SUM(D27:D29)+D26+D30</f>
        <v>37850</v>
      </c>
      <c r="E24" s="12">
        <f>SUM(E26:E30)</f>
        <v>250000</v>
      </c>
    </row>
    <row r="25" spans="1:5" ht="12.75">
      <c r="A25" s="21" t="s">
        <v>7</v>
      </c>
      <c r="B25" s="63"/>
      <c r="C25" s="9">
        <f>SUM(C31)</f>
        <v>84860</v>
      </c>
      <c r="D25" s="22">
        <f>SUM(D31)</f>
        <v>15140</v>
      </c>
      <c r="E25" s="12">
        <f>E31</f>
        <v>100000</v>
      </c>
    </row>
    <row r="26" spans="1:5" ht="12.75">
      <c r="A26" s="13" t="s">
        <v>8</v>
      </c>
      <c r="B26" s="14"/>
      <c r="C26" s="15">
        <f aca="true" t="shared" si="2" ref="C26:C31">84.86%*E26</f>
        <v>81504.347076</v>
      </c>
      <c r="D26" s="15">
        <f aca="true" t="shared" si="3" ref="D26:D31">E26*15.14%</f>
        <v>14541.312924000002</v>
      </c>
      <c r="E26" s="16">
        <v>96045.66</v>
      </c>
    </row>
    <row r="27" spans="1:5" ht="12.75">
      <c r="A27" s="13" t="s">
        <v>9</v>
      </c>
      <c r="B27" s="14"/>
      <c r="C27" s="15">
        <f t="shared" si="2"/>
        <v>26164.8838</v>
      </c>
      <c r="D27" s="15">
        <f t="shared" si="3"/>
        <v>4668.1162</v>
      </c>
      <c r="E27" s="17">
        <v>30833</v>
      </c>
    </row>
    <row r="28" spans="1:5" ht="12.75">
      <c r="A28" s="13" t="s">
        <v>10</v>
      </c>
      <c r="B28" s="14"/>
      <c r="C28" s="15">
        <f t="shared" si="2"/>
        <v>84860</v>
      </c>
      <c r="D28" s="15">
        <f t="shared" si="3"/>
        <v>15140</v>
      </c>
      <c r="E28" s="17">
        <v>100000</v>
      </c>
    </row>
    <row r="29" spans="1:5" ht="12.75">
      <c r="A29" s="13" t="s">
        <v>17</v>
      </c>
      <c r="B29" s="14"/>
      <c r="C29" s="15">
        <f t="shared" si="2"/>
        <v>2736.2597840000003</v>
      </c>
      <c r="D29" s="15">
        <f t="shared" si="3"/>
        <v>488.18021600000003</v>
      </c>
      <c r="E29" s="17">
        <v>3224.44</v>
      </c>
    </row>
    <row r="30" spans="1:5" ht="12.75">
      <c r="A30" s="13" t="s">
        <v>12</v>
      </c>
      <c r="B30" s="14"/>
      <c r="C30" s="15">
        <f t="shared" si="2"/>
        <v>16884.50934</v>
      </c>
      <c r="D30" s="15">
        <f t="shared" si="3"/>
        <v>3012.3906600000005</v>
      </c>
      <c r="E30" s="17">
        <v>19896.9</v>
      </c>
    </row>
    <row r="31" spans="1:5" ht="12.75">
      <c r="A31" s="13" t="s">
        <v>15</v>
      </c>
      <c r="B31" s="14"/>
      <c r="C31" s="15">
        <f t="shared" si="2"/>
        <v>84860</v>
      </c>
      <c r="D31" s="15">
        <f t="shared" si="3"/>
        <v>15140</v>
      </c>
      <c r="E31" s="17">
        <v>100000</v>
      </c>
    </row>
    <row r="32" spans="1:6" ht="12.75">
      <c r="A32" s="8"/>
      <c r="B32" s="19"/>
      <c r="C32" s="23"/>
      <c r="D32" s="23"/>
      <c r="E32" s="24"/>
      <c r="F32" s="25"/>
    </row>
  </sheetData>
  <sheetProtection selectLockedCells="1" selectUnlockedCells="1"/>
  <mergeCells count="2">
    <mergeCell ref="B11:B13"/>
    <mergeCell ref="B23:B2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128"/>
  <sheetViews>
    <sheetView zoomScale="81" zoomScaleNormal="81" zoomScaleSheetLayoutView="75" zoomScalePageLayoutView="0" workbookViewId="0" topLeftCell="C1">
      <pane ySplit="4" topLeftCell="A5" activePane="bottomLeft" state="frozen"/>
      <selection pane="topLeft" activeCell="C1" sqref="C1"/>
      <selection pane="bottomLeft" activeCell="A106" sqref="A106"/>
    </sheetView>
  </sheetViews>
  <sheetFormatPr defaultColWidth="9.140625" defaultRowHeight="12.75" outlineLevelRow="1"/>
  <cols>
    <col min="1" max="1" width="81.57421875" style="26" customWidth="1"/>
    <col min="2" max="2" width="10.140625" style="27" customWidth="1"/>
    <col min="3" max="5" width="19.57421875" style="26" customWidth="1"/>
    <col min="6" max="16384" width="9.140625" style="28" customWidth="1"/>
  </cols>
  <sheetData>
    <row r="4" spans="1:256" ht="15.75">
      <c r="A4" s="2" t="s">
        <v>0</v>
      </c>
      <c r="B4" s="3" t="s">
        <v>1</v>
      </c>
      <c r="C4" s="3" t="s">
        <v>2</v>
      </c>
      <c r="D4" s="3" t="s">
        <v>3</v>
      </c>
      <c r="E4" s="29" t="s">
        <v>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>
      <c r="A5" s="30" t="s">
        <v>18</v>
      </c>
      <c r="B5" s="64"/>
      <c r="C5" s="6">
        <f>+C6</f>
        <v>30889040</v>
      </c>
      <c r="D5" s="31">
        <f>+D6</f>
        <v>5510960</v>
      </c>
      <c r="E5" s="32">
        <f>+E6</f>
        <v>36400000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8" t="s">
        <v>19</v>
      </c>
      <c r="B6" s="64"/>
      <c r="C6" s="33">
        <f>+C7+C8</f>
        <v>30889040</v>
      </c>
      <c r="D6" s="33">
        <f>+D7+D8</f>
        <v>5510960</v>
      </c>
      <c r="E6" s="34">
        <f>+E7+E8</f>
        <v>36400000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outlineLevel="1">
      <c r="A7" s="35" t="s">
        <v>20</v>
      </c>
      <c r="B7" s="14"/>
      <c r="C7" s="15">
        <v>0</v>
      </c>
      <c r="D7" s="15">
        <v>0</v>
      </c>
      <c r="E7" s="36">
        <v>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outlineLevel="1">
      <c r="A8" s="35" t="s">
        <v>21</v>
      </c>
      <c r="B8" s="14"/>
      <c r="C8" s="15">
        <f>0.8486*E8</f>
        <v>30889040</v>
      </c>
      <c r="D8" s="15">
        <f>15.14%*E8</f>
        <v>5510960</v>
      </c>
      <c r="E8" s="36">
        <v>36400000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outlineLevel="1">
      <c r="A9" s="35"/>
      <c r="B9" s="37"/>
      <c r="C9" s="15"/>
      <c r="D9" s="15"/>
      <c r="E9" s="36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30" t="s">
        <v>22</v>
      </c>
      <c r="B10" s="64"/>
      <c r="C10" s="6">
        <f>+C11</f>
        <v>63630825.8342</v>
      </c>
      <c r="D10" s="31">
        <f>+D11</f>
        <v>11352471.165800001</v>
      </c>
      <c r="E10" s="32">
        <f>+E11</f>
        <v>74983297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8" t="s">
        <v>19</v>
      </c>
      <c r="B11" s="64"/>
      <c r="C11" s="33">
        <f>+C12+C13</f>
        <v>63630825.8342</v>
      </c>
      <c r="D11" s="33">
        <f>+D12+D13</f>
        <v>11352471.165800001</v>
      </c>
      <c r="E11" s="34">
        <f>+E12+E13</f>
        <v>74983297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outlineLevel="1">
      <c r="A12" s="35" t="s">
        <v>23</v>
      </c>
      <c r="B12" s="14"/>
      <c r="C12" s="15">
        <f>84.86%*E12</f>
        <v>53107003.921092</v>
      </c>
      <c r="D12" s="15">
        <f>15.14%*E12</f>
        <v>9474900.298908</v>
      </c>
      <c r="E12" s="36">
        <f>16750773.91+45675281+155849.31</f>
        <v>62581904.22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outlineLevel="1">
      <c r="A13" s="35" t="s">
        <v>24</v>
      </c>
      <c r="B13" s="14"/>
      <c r="C13" s="15">
        <f>84.86%*E13</f>
        <v>10523821.913108</v>
      </c>
      <c r="D13" s="15">
        <f>15.14%*E13</f>
        <v>1877570.866892</v>
      </c>
      <c r="E13" s="36">
        <v>12401392.78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"/>
      <c r="B14" s="19"/>
      <c r="C14" s="33"/>
      <c r="D14" s="33"/>
      <c r="E14" s="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0" t="s">
        <v>25</v>
      </c>
      <c r="B15" s="64"/>
      <c r="C15" s="6">
        <f>+C16</f>
        <v>164947528.759</v>
      </c>
      <c r="D15" s="31">
        <f>+D16</f>
        <v>29428536.241000004</v>
      </c>
      <c r="E15" s="32">
        <f>+E16</f>
        <v>194376065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8" t="s">
        <v>19</v>
      </c>
      <c r="B16" s="64"/>
      <c r="C16" s="33">
        <f>SUM(C17:C23)</f>
        <v>164947528.759</v>
      </c>
      <c r="D16" s="33">
        <f>SUM(D17:D23)</f>
        <v>29428536.241000004</v>
      </c>
      <c r="E16" s="34">
        <f>SUM(E17:E23)</f>
        <v>194376065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outlineLevel="1">
      <c r="A17" s="35" t="s">
        <v>26</v>
      </c>
      <c r="B17" s="14"/>
      <c r="C17" s="15">
        <f>75.3%*E17</f>
        <v>0</v>
      </c>
      <c r="D17" s="38"/>
      <c r="E17" s="3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outlineLevel="1">
      <c r="A18" s="35" t="s">
        <v>27</v>
      </c>
      <c r="B18" s="14"/>
      <c r="C18" s="15">
        <f aca="true" t="shared" si="0" ref="C18:C23">84.86%*E18</f>
        <v>2524.517112</v>
      </c>
      <c r="D18" s="15">
        <f aca="true" t="shared" si="1" ref="D18:D23">15.14%*E18</f>
        <v>450.402888</v>
      </c>
      <c r="E18" s="39">
        <v>2974.92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outlineLevel="1">
      <c r="A19" s="35" t="s">
        <v>28</v>
      </c>
      <c r="B19" s="14"/>
      <c r="C19" s="15">
        <f t="shared" si="0"/>
        <v>163176428.368598</v>
      </c>
      <c r="D19" s="15">
        <f t="shared" si="1"/>
        <v>29112551.561402004</v>
      </c>
      <c r="E19" s="39">
        <v>192288979.93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outlineLevel="1">
      <c r="A20" s="35" t="s">
        <v>29</v>
      </c>
      <c r="B20" s="14"/>
      <c r="C20" s="15">
        <f t="shared" si="0"/>
        <v>1272900</v>
      </c>
      <c r="D20" s="15">
        <f t="shared" si="1"/>
        <v>227100</v>
      </c>
      <c r="E20" s="39">
        <v>1500000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outlineLevel="1">
      <c r="A21" s="35" t="s">
        <v>30</v>
      </c>
      <c r="B21" s="14"/>
      <c r="C21" s="15">
        <f t="shared" si="0"/>
        <v>241095.87329000002</v>
      </c>
      <c r="D21" s="15">
        <f t="shared" si="1"/>
        <v>43014.276710000006</v>
      </c>
      <c r="E21" s="39">
        <v>284110.15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outlineLevel="1">
      <c r="A22" s="35" t="s">
        <v>31</v>
      </c>
      <c r="B22" s="14"/>
      <c r="C22" s="15">
        <f t="shared" si="0"/>
        <v>0</v>
      </c>
      <c r="D22" s="15">
        <f t="shared" si="1"/>
        <v>0</v>
      </c>
      <c r="E22" s="3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outlineLevel="1">
      <c r="A23" s="35" t="s">
        <v>32</v>
      </c>
      <c r="B23" s="14"/>
      <c r="C23" s="15">
        <f t="shared" si="0"/>
        <v>254580</v>
      </c>
      <c r="D23" s="15">
        <f t="shared" si="1"/>
        <v>45420</v>
      </c>
      <c r="E23" s="39">
        <v>300000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8"/>
      <c r="B24" s="19"/>
      <c r="C24" s="15">
        <f>E24*35%</f>
        <v>0</v>
      </c>
      <c r="D24" s="33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 outlineLevel="1">
      <c r="A25" s="30" t="s">
        <v>33</v>
      </c>
      <c r="B25" s="64"/>
      <c r="C25" s="6">
        <f>+C26+C27</f>
        <v>26686640.061988</v>
      </c>
      <c r="D25" s="31">
        <f>+D26+D27</f>
        <v>4592183.70259</v>
      </c>
      <c r="E25" s="32">
        <f>+E26+E27</f>
        <v>31028590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outlineLevel="1">
      <c r="A26" s="8" t="s">
        <v>6</v>
      </c>
      <c r="B26" s="64"/>
      <c r="C26" s="9">
        <f>+C30</f>
        <v>26330861.474</v>
      </c>
      <c r="D26" s="9">
        <f>+D30</f>
        <v>4528708.710578</v>
      </c>
      <c r="E26" s="9">
        <f>+E30</f>
        <v>29028590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outlineLevel="1">
      <c r="A27" s="8" t="s">
        <v>7</v>
      </c>
      <c r="B27" s="64"/>
      <c r="C27" s="9">
        <f>+C31</f>
        <v>355778.587988</v>
      </c>
      <c r="D27" s="9">
        <f>+D31</f>
        <v>63474.992012</v>
      </c>
      <c r="E27" s="9">
        <f>+E31</f>
        <v>2000000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outlineLevel="1">
      <c r="A28" s="8"/>
      <c r="B28" s="19"/>
      <c r="C28" s="9"/>
      <c r="D28" s="9"/>
      <c r="E28" s="3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outlineLevel="1">
      <c r="A29" s="5" t="s">
        <v>34</v>
      </c>
      <c r="B29" s="63"/>
      <c r="C29" s="6">
        <f>+C30+C31</f>
        <v>26686640.061988</v>
      </c>
      <c r="D29" s="31">
        <f>+D30+D31</f>
        <v>4592183.70259</v>
      </c>
      <c r="E29" s="40">
        <f>+E30+E31</f>
        <v>31028590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outlineLevel="1">
      <c r="A30" s="8" t="s">
        <v>6</v>
      </c>
      <c r="B30" s="63"/>
      <c r="C30" s="9">
        <f>SUM(C32:C50)+C55+C53+C52+C54+C56+C57+C58</f>
        <v>26330861.474</v>
      </c>
      <c r="D30" s="22">
        <f>SUM(D32:D50)+D53+D55</f>
        <v>4528708.710578</v>
      </c>
      <c r="E30" s="34">
        <f>E32+E33+E35+E36+E39+E41+E42+E43+E44+E45+E46+E47+E49+E50+E52+E53+E54+E55+E56+E57</f>
        <v>29028590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outlineLevel="1">
      <c r="A31" s="8" t="s">
        <v>7</v>
      </c>
      <c r="B31" s="63"/>
      <c r="C31" s="9">
        <f>SUM(C51+C58+C54+C52)</f>
        <v>355778.587988</v>
      </c>
      <c r="D31" s="22">
        <f>SUM(D51+D58+D54+D52)</f>
        <v>63474.992012</v>
      </c>
      <c r="E31" s="34">
        <f>SUM(E34+E58)</f>
        <v>2000000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outlineLevel="1">
      <c r="A32" s="35" t="s">
        <v>8</v>
      </c>
      <c r="B32" s="41"/>
      <c r="C32" s="15">
        <f aca="true" t="shared" si="2" ref="C32:C58">84.86%*E32</f>
        <v>995487.661746</v>
      </c>
      <c r="D32" s="15">
        <f aca="true" t="shared" si="3" ref="D32:D58">15.14%*E32</f>
        <v>177606.44825400002</v>
      </c>
      <c r="E32" s="42">
        <v>1173094.11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outlineLevel="1">
      <c r="A33" s="35" t="s">
        <v>35</v>
      </c>
      <c r="B33" s="41"/>
      <c r="C33" s="15">
        <f t="shared" si="2"/>
        <v>169720</v>
      </c>
      <c r="D33" s="15">
        <f t="shared" si="3"/>
        <v>30280</v>
      </c>
      <c r="E33" s="42">
        <v>200000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outlineLevel="1">
      <c r="A34" s="35" t="s">
        <v>36</v>
      </c>
      <c r="B34" s="41"/>
      <c r="C34" s="15">
        <f t="shared" si="2"/>
        <v>1658843.636412</v>
      </c>
      <c r="D34" s="15">
        <f t="shared" si="3"/>
        <v>295956.783588</v>
      </c>
      <c r="E34" s="42">
        <v>1954800.42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outlineLevel="1">
      <c r="A35" s="35" t="s">
        <v>9</v>
      </c>
      <c r="B35" s="14"/>
      <c r="C35" s="15">
        <f t="shared" si="2"/>
        <v>683123</v>
      </c>
      <c r="D35" s="15">
        <f t="shared" si="3"/>
        <v>121877</v>
      </c>
      <c r="E35" s="42">
        <v>805000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outlineLevel="1">
      <c r="A36" s="35" t="s">
        <v>37</v>
      </c>
      <c r="B36" s="14"/>
      <c r="C36" s="15">
        <f t="shared" si="2"/>
        <v>404485.300318</v>
      </c>
      <c r="D36" s="15">
        <f t="shared" si="3"/>
        <v>72164.82968200001</v>
      </c>
      <c r="E36" s="42">
        <v>476650.13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outlineLevel="1">
      <c r="A37" s="43" t="s">
        <v>38</v>
      </c>
      <c r="B37" s="14"/>
      <c r="C37" s="15">
        <f t="shared" si="2"/>
        <v>0</v>
      </c>
      <c r="D37" s="15">
        <f t="shared" si="3"/>
        <v>0</v>
      </c>
      <c r="E37" s="39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outlineLevel="1">
      <c r="A38" s="43" t="s">
        <v>39</v>
      </c>
      <c r="B38" s="14"/>
      <c r="C38" s="15">
        <f t="shared" si="2"/>
        <v>0</v>
      </c>
      <c r="D38" s="15">
        <f t="shared" si="3"/>
        <v>0</v>
      </c>
      <c r="E38" s="39"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outlineLevel="1">
      <c r="A39" s="35" t="s">
        <v>10</v>
      </c>
      <c r="B39" s="14"/>
      <c r="C39" s="15">
        <f t="shared" si="2"/>
        <v>253204.20725</v>
      </c>
      <c r="D39" s="15">
        <f t="shared" si="3"/>
        <v>45174.54275</v>
      </c>
      <c r="E39" s="42">
        <v>298378.75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outlineLevel="1">
      <c r="A40" s="35" t="s">
        <v>40</v>
      </c>
      <c r="B40" s="14"/>
      <c r="C40" s="15">
        <f t="shared" si="2"/>
        <v>0</v>
      </c>
      <c r="D40" s="15">
        <f t="shared" si="3"/>
        <v>0</v>
      </c>
      <c r="E40" s="39"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outlineLevel="1">
      <c r="A41" s="35" t="s">
        <v>17</v>
      </c>
      <c r="B41" s="14"/>
      <c r="C41" s="15">
        <f t="shared" si="2"/>
        <v>681091.587376</v>
      </c>
      <c r="D41" s="15">
        <f t="shared" si="3"/>
        <v>121514.57262400001</v>
      </c>
      <c r="E41" s="42">
        <v>802606.16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outlineLevel="1">
      <c r="A42" s="35" t="s">
        <v>41</v>
      </c>
      <c r="B42" s="14"/>
      <c r="C42" s="15">
        <f t="shared" si="2"/>
        <v>4162722.0835880004</v>
      </c>
      <c r="D42" s="15">
        <f t="shared" si="3"/>
        <v>742677.496412</v>
      </c>
      <c r="E42" s="42">
        <v>4905399.58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outlineLevel="1">
      <c r="A43" s="35" t="s">
        <v>12</v>
      </c>
      <c r="B43" s="14"/>
      <c r="C43" s="15">
        <f t="shared" si="2"/>
        <v>10618352.024090001</v>
      </c>
      <c r="D43" s="15">
        <f t="shared" si="3"/>
        <v>1894436.1259100002</v>
      </c>
      <c r="E43" s="42">
        <v>12512788.15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outlineLevel="1">
      <c r="A44" s="43" t="s">
        <v>42</v>
      </c>
      <c r="B44" s="14"/>
      <c r="C44" s="15">
        <f t="shared" si="2"/>
        <v>3711.1569220000006</v>
      </c>
      <c r="D44" s="15">
        <f t="shared" si="3"/>
        <v>662.1130780000001</v>
      </c>
      <c r="E44" s="42">
        <v>4373.27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outlineLevel="1">
      <c r="A45" s="43" t="s">
        <v>43</v>
      </c>
      <c r="B45" s="14"/>
      <c r="C45" s="15">
        <f t="shared" si="2"/>
        <v>2280974.1902920003</v>
      </c>
      <c r="D45" s="15">
        <f t="shared" si="3"/>
        <v>406952.0297080001</v>
      </c>
      <c r="E45" s="42">
        <v>2687926.22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outlineLevel="1">
      <c r="A46" s="43" t="s">
        <v>44</v>
      </c>
      <c r="B46" s="14"/>
      <c r="C46" s="15">
        <f t="shared" si="2"/>
        <v>64256.8406</v>
      </c>
      <c r="D46" s="15">
        <f t="shared" si="3"/>
        <v>11464.1594</v>
      </c>
      <c r="E46" s="42">
        <v>75721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outlineLevel="1">
      <c r="A47" s="35" t="s">
        <v>45</v>
      </c>
      <c r="B47" s="14"/>
      <c r="C47" s="15">
        <f t="shared" si="2"/>
        <v>692809.455018</v>
      </c>
      <c r="D47" s="15">
        <f t="shared" si="3"/>
        <v>123605.17498200001</v>
      </c>
      <c r="E47" s="42">
        <v>816414.63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outlineLevel="1">
      <c r="A48" s="35" t="s">
        <v>46</v>
      </c>
      <c r="B48" s="14"/>
      <c r="C48" s="15">
        <f t="shared" si="2"/>
        <v>0</v>
      </c>
      <c r="D48" s="15">
        <f t="shared" si="3"/>
        <v>0</v>
      </c>
      <c r="E48" s="39">
        <v>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outlineLevel="1">
      <c r="A49" s="35" t="s">
        <v>47</v>
      </c>
      <c r="B49" s="14"/>
      <c r="C49" s="15">
        <f t="shared" si="2"/>
        <v>33944</v>
      </c>
      <c r="D49" s="15">
        <f t="shared" si="3"/>
        <v>6056</v>
      </c>
      <c r="E49" s="42">
        <v>40000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outlineLevel="1">
      <c r="A50" s="43" t="s">
        <v>14</v>
      </c>
      <c r="B50" s="14"/>
      <c r="C50" s="15">
        <f t="shared" si="2"/>
        <v>85369.16</v>
      </c>
      <c r="D50" s="15">
        <f t="shared" si="3"/>
        <v>15230.84</v>
      </c>
      <c r="E50" s="42">
        <v>100600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outlineLevel="1">
      <c r="A51" s="35" t="s">
        <v>48</v>
      </c>
      <c r="B51" s="14"/>
      <c r="C51" s="15">
        <f t="shared" si="2"/>
        <v>0</v>
      </c>
      <c r="D51" s="15">
        <f t="shared" si="3"/>
        <v>0</v>
      </c>
      <c r="E51" s="39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outlineLevel="1">
      <c r="A52" s="35" t="s">
        <v>49</v>
      </c>
      <c r="B52" s="14"/>
      <c r="C52" s="15">
        <f t="shared" si="2"/>
        <v>0</v>
      </c>
      <c r="D52" s="15">
        <f t="shared" si="3"/>
        <v>0</v>
      </c>
      <c r="E52" s="39"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outlineLevel="1">
      <c r="A53" s="35" t="s">
        <v>50</v>
      </c>
      <c r="B53" s="14"/>
      <c r="C53" s="15">
        <f t="shared" si="2"/>
        <v>0</v>
      </c>
      <c r="D53" s="15">
        <f t="shared" si="3"/>
        <v>0</v>
      </c>
      <c r="E53" s="39">
        <v>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outlineLevel="1">
      <c r="A54" s="35" t="s">
        <v>51</v>
      </c>
      <c r="B54" s="14"/>
      <c r="C54" s="15">
        <f t="shared" si="2"/>
        <v>317422.2244</v>
      </c>
      <c r="D54" s="15">
        <f t="shared" si="3"/>
        <v>56631.7756</v>
      </c>
      <c r="E54" s="42">
        <v>374054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outlineLevel="1">
      <c r="A55" s="35" t="s">
        <v>52</v>
      </c>
      <c r="B55" s="14"/>
      <c r="C55" s="15">
        <f t="shared" si="2"/>
        <v>2595407.75581</v>
      </c>
      <c r="D55" s="15">
        <f t="shared" si="3"/>
        <v>463050.59419000003</v>
      </c>
      <c r="E55" s="42">
        <v>3058458.35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outlineLevel="1">
      <c r="A56" s="35" t="s">
        <v>53</v>
      </c>
      <c r="B56" s="14"/>
      <c r="C56" s="15">
        <f t="shared" si="2"/>
        <v>236517.947842</v>
      </c>
      <c r="D56" s="15">
        <f t="shared" si="3"/>
        <v>42197.522158</v>
      </c>
      <c r="E56" s="42">
        <v>278715.47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outlineLevel="1">
      <c r="A57" s="35" t="s">
        <v>54</v>
      </c>
      <c r="B57" s="14"/>
      <c r="C57" s="15">
        <f t="shared" si="2"/>
        <v>355062.878748</v>
      </c>
      <c r="D57" s="15">
        <f t="shared" si="3"/>
        <v>63347.301252000005</v>
      </c>
      <c r="E57" s="42">
        <v>418410.18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outlineLevel="1">
      <c r="A58" s="35" t="s">
        <v>55</v>
      </c>
      <c r="B58" s="14"/>
      <c r="C58" s="15">
        <f t="shared" si="2"/>
        <v>38356.363588</v>
      </c>
      <c r="D58" s="15">
        <f t="shared" si="3"/>
        <v>6843.216412000001</v>
      </c>
      <c r="E58" s="42">
        <v>45199.58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8"/>
      <c r="B59" s="19"/>
      <c r="C59" s="33"/>
      <c r="D59" s="33"/>
      <c r="E59" s="3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5.5" outlineLevel="1">
      <c r="A60" s="30" t="s">
        <v>56</v>
      </c>
      <c r="B60" s="64"/>
      <c r="C60" s="6">
        <f>+C61</f>
        <v>247094.691</v>
      </c>
      <c r="D60" s="31">
        <f>+D61</f>
        <v>81052.309</v>
      </c>
      <c r="E60" s="32">
        <f>+E61</f>
        <v>328147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outlineLevel="1">
      <c r="A61" s="8" t="s">
        <v>6</v>
      </c>
      <c r="B61" s="64"/>
      <c r="C61" s="23">
        <f>SUM(C63:C66)+C62</f>
        <v>247094.691</v>
      </c>
      <c r="D61" s="23">
        <f>SUM(D63:D66)+D62</f>
        <v>81052.309</v>
      </c>
      <c r="E61" s="24">
        <f>SUM(E63:E66)+E62</f>
        <v>328147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outlineLevel="1">
      <c r="A62" s="44" t="s">
        <v>57</v>
      </c>
      <c r="B62" s="45"/>
      <c r="C62" s="15">
        <f>75.3%*E62</f>
        <v>213887.391</v>
      </c>
      <c r="D62" s="15">
        <f>24.7%*E62</f>
        <v>70159.609</v>
      </c>
      <c r="E62" s="46">
        <v>284047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outlineLevel="1">
      <c r="A63" s="35" t="s">
        <v>9</v>
      </c>
      <c r="B63" s="47"/>
      <c r="C63" s="15">
        <f>75.3%*E63</f>
        <v>0</v>
      </c>
      <c r="D63" s="15">
        <f>24.7%*E63</f>
        <v>0</v>
      </c>
      <c r="E63" s="46">
        <v>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outlineLevel="1">
      <c r="A64" s="35" t="s">
        <v>37</v>
      </c>
      <c r="B64" s="47"/>
      <c r="C64" s="15">
        <f>75.3%*E64</f>
        <v>0</v>
      </c>
      <c r="D64" s="15">
        <f>24.7%*E64</f>
        <v>0</v>
      </c>
      <c r="E64" s="46"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outlineLevel="1">
      <c r="A65" s="35" t="s">
        <v>58</v>
      </c>
      <c r="B65" s="47"/>
      <c r="C65" s="15">
        <f>84.86%*E65</f>
        <v>0</v>
      </c>
      <c r="D65" s="15">
        <f>15.14%*E65</f>
        <v>0</v>
      </c>
      <c r="E65" s="46">
        <v>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outlineLevel="1">
      <c r="A66" s="35" t="s">
        <v>12</v>
      </c>
      <c r="B66" s="47"/>
      <c r="C66" s="15">
        <f>75.3%*E66</f>
        <v>33207.3</v>
      </c>
      <c r="D66" s="15">
        <f>24.7%*E66</f>
        <v>10892.7</v>
      </c>
      <c r="E66" s="46">
        <v>44100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outlineLevel="1">
      <c r="A67" s="35"/>
      <c r="B67" s="48"/>
      <c r="C67" s="15"/>
      <c r="D67" s="15"/>
      <c r="E67" s="46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7" customHeight="1">
      <c r="A68" s="30" t="s">
        <v>59</v>
      </c>
      <c r="B68" s="64"/>
      <c r="C68" s="6">
        <f>+C69+C70</f>
        <v>420057</v>
      </c>
      <c r="D68" s="31">
        <f>+D69+D70</f>
        <v>74943</v>
      </c>
      <c r="E68" s="32">
        <f>+E69+E70</f>
        <v>495000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8" t="s">
        <v>6</v>
      </c>
      <c r="B69" s="64"/>
      <c r="C69" s="49">
        <f>SUM(C72:C75)</f>
        <v>420057</v>
      </c>
      <c r="D69" s="49">
        <f>SUM(D72:D75)</f>
        <v>74943</v>
      </c>
      <c r="E69" s="50">
        <f>SUM(E72:E75)</f>
        <v>495000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8" t="s">
        <v>7</v>
      </c>
      <c r="B70" s="64"/>
      <c r="C70" s="49">
        <f>+C76</f>
        <v>0</v>
      </c>
      <c r="D70" s="49">
        <f>+D76</f>
        <v>0</v>
      </c>
      <c r="E70" s="50">
        <f>+E76</f>
        <v>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4" t="s">
        <v>57</v>
      </c>
      <c r="B71" s="45"/>
      <c r="C71" s="15">
        <f>75.3%*E71</f>
        <v>339527.7</v>
      </c>
      <c r="D71" s="15">
        <f>24.7%*E71</f>
        <v>111372.3</v>
      </c>
      <c r="E71" s="46">
        <v>450900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35" t="s">
        <v>37</v>
      </c>
      <c r="B72" s="14"/>
      <c r="C72" s="15">
        <f>75.3%*E72</f>
        <v>0</v>
      </c>
      <c r="D72" s="15">
        <f>24.7%*E72</f>
        <v>0</v>
      </c>
      <c r="E72" s="39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35" t="s">
        <v>41</v>
      </c>
      <c r="B73" s="14"/>
      <c r="C73" s="15">
        <f>75.3%*E73</f>
        <v>0</v>
      </c>
      <c r="D73" s="15">
        <f>24.7%*E73</f>
        <v>0</v>
      </c>
      <c r="E73" s="39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35" t="s">
        <v>17</v>
      </c>
      <c r="B74" s="14"/>
      <c r="C74" s="15">
        <f>84.86%*E74</f>
        <v>165477</v>
      </c>
      <c r="D74" s="15">
        <f>15.14%*E74</f>
        <v>29523</v>
      </c>
      <c r="E74" s="39">
        <v>195000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35" t="s">
        <v>12</v>
      </c>
      <c r="B75" s="14"/>
      <c r="C75" s="15">
        <f>84.86%*E75</f>
        <v>254580</v>
      </c>
      <c r="D75" s="15">
        <f>15.14%*E75</f>
        <v>45420</v>
      </c>
      <c r="E75" s="39">
        <v>300000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35" t="s">
        <v>55</v>
      </c>
      <c r="B76" s="14"/>
      <c r="C76" s="15">
        <f>75.3%*E76</f>
        <v>0</v>
      </c>
      <c r="D76" s="15">
        <f>24.7%*E76</f>
        <v>0</v>
      </c>
      <c r="E76" s="39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5" s="51" customFormat="1" ht="12.75">
      <c r="A77" s="8"/>
      <c r="B77" s="19"/>
      <c r="C77" s="23"/>
      <c r="D77" s="23"/>
      <c r="E77" s="24"/>
    </row>
    <row r="78" spans="1:256" ht="25.5" outlineLevel="1">
      <c r="A78" s="30" t="s">
        <v>60</v>
      </c>
      <c r="B78" s="64"/>
      <c r="C78" s="6">
        <f>+C79</f>
        <v>4869198.9120000005</v>
      </c>
      <c r="D78" s="31">
        <f>+D79</f>
        <v>868721.088</v>
      </c>
      <c r="E78" s="32">
        <f>+E79</f>
        <v>5737920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outlineLevel="1">
      <c r="A79" s="8" t="s">
        <v>6</v>
      </c>
      <c r="B79" s="64"/>
      <c r="C79" s="23">
        <f>SUM(C80:C84)</f>
        <v>4869198.9120000005</v>
      </c>
      <c r="D79" s="23">
        <f>SUM(D80:D84)</f>
        <v>868721.088</v>
      </c>
      <c r="E79" s="24">
        <f>SUM(E80:E84)</f>
        <v>5737920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outlineLevel="1">
      <c r="A80" s="35" t="s">
        <v>37</v>
      </c>
      <c r="B80" s="47"/>
      <c r="C80" s="15">
        <f>75.3%*E80</f>
        <v>0</v>
      </c>
      <c r="D80" s="15">
        <f>24.7%*E80</f>
        <v>0</v>
      </c>
      <c r="E80" s="46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outlineLevel="1">
      <c r="A81" s="35" t="s">
        <v>12</v>
      </c>
      <c r="B81" s="47"/>
      <c r="C81" s="15">
        <f>75.3%*E81</f>
        <v>0</v>
      </c>
      <c r="D81" s="15">
        <f>24.7%*E81</f>
        <v>0</v>
      </c>
      <c r="E81" s="46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outlineLevel="1">
      <c r="A82" s="35" t="s">
        <v>61</v>
      </c>
      <c r="B82" s="47"/>
      <c r="C82" s="15">
        <f>75.3%*E82</f>
        <v>0</v>
      </c>
      <c r="D82" s="15">
        <f>24.7%*E82</f>
        <v>0</v>
      </c>
      <c r="E82" s="5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outlineLevel="1">
      <c r="A83" s="35" t="s">
        <v>45</v>
      </c>
      <c r="B83" s="47"/>
      <c r="C83" s="15">
        <f>84.86%*E83</f>
        <v>4869198.9120000005</v>
      </c>
      <c r="D83" s="15">
        <f>15.14%*E83</f>
        <v>868721.088</v>
      </c>
      <c r="E83" s="46">
        <v>5737920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outlineLevel="1">
      <c r="A84" s="35" t="s">
        <v>14</v>
      </c>
      <c r="B84" s="47"/>
      <c r="C84" s="15">
        <f>75.3%*E84</f>
        <v>0</v>
      </c>
      <c r="D84" s="15">
        <f>24.7%*E84</f>
        <v>0</v>
      </c>
      <c r="E84" s="46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5" s="51" customFormat="1" ht="12.75" outlineLevel="1">
      <c r="A85" s="8"/>
      <c r="B85" s="19"/>
      <c r="C85" s="23"/>
      <c r="D85" s="23"/>
      <c r="E85" s="24"/>
    </row>
    <row r="86" spans="1:256" ht="12.75" outlineLevel="1">
      <c r="A86" s="13"/>
      <c r="B86" s="14"/>
      <c r="C86" s="53"/>
      <c r="D86" s="53"/>
      <c r="E86" s="52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5.5">
      <c r="A87" s="30" t="s">
        <v>62</v>
      </c>
      <c r="B87" s="64"/>
      <c r="C87" s="6">
        <f>+C88</f>
        <v>8768142.528</v>
      </c>
      <c r="D87" s="31">
        <f>+D88</f>
        <v>1564337.472</v>
      </c>
      <c r="E87" s="32">
        <f>+E88</f>
        <v>10332480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8" t="s">
        <v>6</v>
      </c>
      <c r="B88" s="64"/>
      <c r="C88" s="54">
        <f>+C89</f>
        <v>8768142.528</v>
      </c>
      <c r="D88" s="54">
        <f>+D89</f>
        <v>1564337.472</v>
      </c>
      <c r="E88" s="55">
        <f>+E89</f>
        <v>10332480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 outlineLevel="1">
      <c r="A89" s="35" t="s">
        <v>63</v>
      </c>
      <c r="B89" s="14"/>
      <c r="C89" s="15">
        <f>84.86%*E89</f>
        <v>8768142.528</v>
      </c>
      <c r="D89" s="15">
        <f>15.14%*E89</f>
        <v>1564337.472</v>
      </c>
      <c r="E89" s="39">
        <f>8379169.8+1953310.2</f>
        <v>10332480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18"/>
      <c r="B90" s="19"/>
      <c r="C90" s="33"/>
      <c r="D90" s="33"/>
      <c r="E90" s="34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5.5">
      <c r="A91" s="30" t="s">
        <v>64</v>
      </c>
      <c r="B91" s="64"/>
      <c r="C91" s="6">
        <f>+C92</f>
        <v>30549.600000000002</v>
      </c>
      <c r="D91" s="31">
        <f>+D92</f>
        <v>5450.400000000001</v>
      </c>
      <c r="E91" s="32">
        <f>+E92</f>
        <v>36000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8" t="s">
        <v>6</v>
      </c>
      <c r="B92" s="64"/>
      <c r="C92" s="54">
        <f>+C93</f>
        <v>30549.600000000002</v>
      </c>
      <c r="D92" s="54">
        <f>+D93</f>
        <v>5450.400000000001</v>
      </c>
      <c r="E92" s="55">
        <f>+E93</f>
        <v>36000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 outlineLevel="1">
      <c r="A93" s="35" t="s">
        <v>65</v>
      </c>
      <c r="B93" s="14"/>
      <c r="C93" s="15">
        <f>84.86%*E93</f>
        <v>30549.600000000002</v>
      </c>
      <c r="D93" s="15">
        <f>15.14%*E93</f>
        <v>5450.400000000001</v>
      </c>
      <c r="E93" s="39">
        <v>36000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18"/>
      <c r="B94" s="19"/>
      <c r="C94" s="33"/>
      <c r="D94" s="33"/>
      <c r="E94" s="3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5.5">
      <c r="A95" s="30" t="s">
        <v>66</v>
      </c>
      <c r="B95" s="64"/>
      <c r="C95" s="6">
        <f>+C96</f>
        <v>840786.0912</v>
      </c>
      <c r="D95" s="31">
        <f>+D96</f>
        <v>150005.9088</v>
      </c>
      <c r="E95" s="32">
        <f>+E96</f>
        <v>990792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8" t="s">
        <v>6</v>
      </c>
      <c r="B96" s="64"/>
      <c r="C96" s="54">
        <f>+C97</f>
        <v>840786.0912</v>
      </c>
      <c r="D96" s="54">
        <f>+D97</f>
        <v>150005.9088</v>
      </c>
      <c r="E96" s="55">
        <f>+E97</f>
        <v>990792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 outlineLevel="1">
      <c r="A97" s="35" t="s">
        <v>67</v>
      </c>
      <c r="B97" s="14"/>
      <c r="C97" s="15">
        <f>84.86%*E97</f>
        <v>840786.0912</v>
      </c>
      <c r="D97" s="15">
        <f>15.14%*E97</f>
        <v>150005.9088</v>
      </c>
      <c r="E97" s="39">
        <v>990792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8"/>
      <c r="B98" s="19"/>
      <c r="C98" s="33"/>
      <c r="D98" s="33"/>
      <c r="E98" s="34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30" t="s">
        <v>68</v>
      </c>
      <c r="B99" s="64"/>
      <c r="C99" s="6">
        <f>+C100</f>
        <v>152718.58108400003</v>
      </c>
      <c r="D99" s="31">
        <f>+D100</f>
        <v>47281.418915999995</v>
      </c>
      <c r="E99" s="32">
        <f>+E100</f>
        <v>200000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8" t="s">
        <v>19</v>
      </c>
      <c r="B100" s="64"/>
      <c r="C100" s="33">
        <f>SUM(C101:C105)</f>
        <v>152718.58108400003</v>
      </c>
      <c r="D100" s="33">
        <f>SUM(D101:D105)</f>
        <v>47281.418915999995</v>
      </c>
      <c r="E100" s="34">
        <f>SUM(E101:E105)</f>
        <v>200000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44" t="s">
        <v>57</v>
      </c>
      <c r="B101" s="45"/>
      <c r="C101" s="15">
        <f>75.3%*E101</f>
        <v>133912.84983</v>
      </c>
      <c r="D101" s="15">
        <f>24.7%*E101</f>
        <v>43926.260169999994</v>
      </c>
      <c r="E101" s="46">
        <v>177839.11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outlineLevel="1">
      <c r="A102" s="35" t="s">
        <v>17</v>
      </c>
      <c r="B102" s="14"/>
      <c r="C102" s="15">
        <f>84.86%*E102</f>
        <v>1249.147686</v>
      </c>
      <c r="D102" s="15">
        <f>15.14%*E102</f>
        <v>222.862314</v>
      </c>
      <c r="E102" s="36">
        <v>1472.01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outlineLevel="1">
      <c r="A103" s="35" t="s">
        <v>44</v>
      </c>
      <c r="B103" s="14"/>
      <c r="C103" s="15">
        <f>84.86%*E103</f>
        <v>14599.076792000002</v>
      </c>
      <c r="D103" s="15">
        <f>15.14%*E103</f>
        <v>2604.6432080000004</v>
      </c>
      <c r="E103" s="36">
        <v>17203.72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 outlineLevel="1">
      <c r="A104" s="35" t="s">
        <v>14</v>
      </c>
      <c r="B104" s="14"/>
      <c r="C104" s="15">
        <f>84.86%*E104</f>
        <v>249.82783999999998</v>
      </c>
      <c r="D104" s="15">
        <f>15.14%*E104</f>
        <v>44.57216</v>
      </c>
      <c r="E104" s="36">
        <v>294.4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 outlineLevel="1">
      <c r="A105" s="35" t="s">
        <v>69</v>
      </c>
      <c r="B105" s="14"/>
      <c r="C105" s="15">
        <f>84.86%*E105</f>
        <v>2707.6789360000002</v>
      </c>
      <c r="D105" s="15">
        <f>15.14%*E105</f>
        <v>483.0810640000001</v>
      </c>
      <c r="E105" s="36">
        <v>3190.76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18"/>
      <c r="B106" s="19"/>
      <c r="C106" s="33"/>
      <c r="D106" s="33"/>
      <c r="E106" s="34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5.5">
      <c r="A107" s="30" t="s">
        <v>70</v>
      </c>
      <c r="B107" s="64"/>
      <c r="C107" s="6">
        <f>+C108</f>
        <v>106434.8064</v>
      </c>
      <c r="D107" s="31">
        <f>+D108</f>
        <v>18989.193600000002</v>
      </c>
      <c r="E107" s="32">
        <f>+E108</f>
        <v>125424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8" t="s">
        <v>6</v>
      </c>
      <c r="B108" s="64"/>
      <c r="C108" s="54">
        <f>+C109</f>
        <v>106434.8064</v>
      </c>
      <c r="D108" s="54">
        <f>+D109</f>
        <v>18989.193600000002</v>
      </c>
      <c r="E108" s="55">
        <f>+E109</f>
        <v>125424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 outlineLevel="1">
      <c r="A109" s="35" t="s">
        <v>67</v>
      </c>
      <c r="B109" s="14"/>
      <c r="C109" s="15">
        <f>84.86%*E109</f>
        <v>106434.8064</v>
      </c>
      <c r="D109" s="15">
        <f>15.14%*E109</f>
        <v>18989.193600000002</v>
      </c>
      <c r="E109" s="39">
        <v>125424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18"/>
      <c r="B110" s="19"/>
      <c r="C110" s="33"/>
      <c r="D110" s="33"/>
      <c r="E110" s="34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 outlineLevel="1">
      <c r="A111" s="56" t="s">
        <v>71</v>
      </c>
      <c r="B111" s="64"/>
      <c r="C111" s="57">
        <f>+C112+C113</f>
        <v>8494486</v>
      </c>
      <c r="D111" s="57">
        <f>+D112+D113</f>
        <v>1515514</v>
      </c>
      <c r="E111" s="40">
        <f>+E112+E113</f>
        <v>6560000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5" ht="12.75">
      <c r="A112" s="8" t="s">
        <v>6</v>
      </c>
      <c r="B112" s="64"/>
      <c r="C112" s="49"/>
      <c r="D112" s="49">
        <v>0</v>
      </c>
      <c r="E112" s="50">
        <v>0</v>
      </c>
    </row>
    <row r="113" spans="1:5" ht="12.75">
      <c r="A113" s="8" t="s">
        <v>7</v>
      </c>
      <c r="B113" s="64"/>
      <c r="C113" s="49">
        <f>C114+C117+C120+C123+C126</f>
        <v>8494486</v>
      </c>
      <c r="D113" s="49">
        <f>D114+D117+D120+D123+D126</f>
        <v>1515514</v>
      </c>
      <c r="E113" s="50">
        <f>+E116+E119+E122+E125+E128</f>
        <v>6560000</v>
      </c>
    </row>
    <row r="114" spans="1:5" ht="26.25" customHeight="1">
      <c r="A114" s="5" t="s">
        <v>72</v>
      </c>
      <c r="B114" s="58"/>
      <c r="C114" s="6">
        <f>+C115+C116</f>
        <v>4930366</v>
      </c>
      <c r="D114" s="6">
        <f>D116</f>
        <v>879634</v>
      </c>
      <c r="E114" s="59">
        <f>+E115+E116</f>
        <v>5810000</v>
      </c>
    </row>
    <row r="115" spans="1:5" ht="12.75">
      <c r="A115" s="13" t="s">
        <v>73</v>
      </c>
      <c r="B115" s="60"/>
      <c r="C115" s="61"/>
      <c r="D115" s="61"/>
      <c r="E115" s="62"/>
    </row>
    <row r="116" spans="1:5" ht="12.75">
      <c r="A116" s="13" t="s">
        <v>74</v>
      </c>
      <c r="B116" s="60"/>
      <c r="C116" s="15">
        <f>84.86%*E116</f>
        <v>4930366</v>
      </c>
      <c r="D116" s="15">
        <f>15.14%*E116</f>
        <v>879634</v>
      </c>
      <c r="E116" s="62">
        <v>5810000</v>
      </c>
    </row>
    <row r="117" spans="1:5" ht="25.5">
      <c r="A117" s="5" t="s">
        <v>75</v>
      </c>
      <c r="B117" s="58"/>
      <c r="C117" s="6">
        <f>+C118+C119</f>
        <v>339440</v>
      </c>
      <c r="D117" s="6">
        <f>+D118+D119</f>
        <v>60560</v>
      </c>
      <c r="E117" s="59">
        <f>+E118+E119</f>
        <v>400000</v>
      </c>
    </row>
    <row r="118" spans="1:5" ht="12.75">
      <c r="A118" s="13" t="s">
        <v>76</v>
      </c>
      <c r="B118" s="60"/>
      <c r="C118" s="15">
        <f>84.86%*E118</f>
        <v>127290</v>
      </c>
      <c r="D118" s="15">
        <f>15.14%*E118</f>
        <v>22710</v>
      </c>
      <c r="E118" s="36">
        <v>150000</v>
      </c>
    </row>
    <row r="119" spans="1:5" ht="12.75">
      <c r="A119" s="13" t="s">
        <v>77</v>
      </c>
      <c r="B119" s="60"/>
      <c r="C119" s="15">
        <f>84.86%*E119</f>
        <v>212150</v>
      </c>
      <c r="D119" s="15">
        <f>15.14%*E119</f>
        <v>37850</v>
      </c>
      <c r="E119" s="36">
        <v>250000</v>
      </c>
    </row>
    <row r="120" spans="1:5" ht="25.5">
      <c r="A120" s="5" t="s">
        <v>78</v>
      </c>
      <c r="B120" s="58"/>
      <c r="C120" s="6">
        <f>C121+C122</f>
        <v>509160</v>
      </c>
      <c r="D120" s="6">
        <f>D121+D122</f>
        <v>90840</v>
      </c>
      <c r="E120" s="59">
        <f>E121+E122</f>
        <v>600000</v>
      </c>
    </row>
    <row r="121" spans="1:5" ht="12.75">
      <c r="A121" s="13" t="s">
        <v>79</v>
      </c>
      <c r="B121" s="60"/>
      <c r="C121" s="15">
        <f>84.86%*E121</f>
        <v>297010</v>
      </c>
      <c r="D121" s="15">
        <f>15.14%*E121</f>
        <v>52990</v>
      </c>
      <c r="E121" s="62">
        <v>350000</v>
      </c>
    </row>
    <row r="122" spans="1:5" ht="12.75">
      <c r="A122" s="13" t="s">
        <v>80</v>
      </c>
      <c r="B122" s="60"/>
      <c r="C122" s="15">
        <f>84.86%*E122</f>
        <v>212150</v>
      </c>
      <c r="D122" s="15">
        <f>15.14%*E122</f>
        <v>37850</v>
      </c>
      <c r="E122" s="62">
        <v>250000</v>
      </c>
    </row>
    <row r="123" spans="1:5" ht="25.5">
      <c r="A123" s="5" t="s">
        <v>81</v>
      </c>
      <c r="B123" s="58"/>
      <c r="C123" s="6">
        <f>+C124+C125</f>
        <v>212150</v>
      </c>
      <c r="D123" s="6">
        <f>+D124+D125</f>
        <v>37850</v>
      </c>
      <c r="E123" s="59">
        <f>+E124+E125</f>
        <v>250000</v>
      </c>
    </row>
    <row r="124" spans="1:5" ht="12.75">
      <c r="A124" s="13" t="s">
        <v>82</v>
      </c>
      <c r="B124" s="60"/>
      <c r="C124" s="15">
        <f>84.86%*E124</f>
        <v>212150</v>
      </c>
      <c r="D124" s="15">
        <f>15.14%*E124</f>
        <v>37850</v>
      </c>
      <c r="E124" s="62">
        <v>250000</v>
      </c>
    </row>
    <row r="125" spans="1:5" ht="12.75">
      <c r="A125" s="13" t="s">
        <v>83</v>
      </c>
      <c r="B125" s="60"/>
      <c r="C125" s="15">
        <f>E125</f>
        <v>0</v>
      </c>
      <c r="D125" s="15"/>
      <c r="E125" s="62">
        <v>0</v>
      </c>
    </row>
    <row r="126" spans="1:5" ht="25.5">
      <c r="A126" s="5" t="s">
        <v>84</v>
      </c>
      <c r="B126" s="58"/>
      <c r="C126" s="6">
        <f>+C127+C128</f>
        <v>2503370</v>
      </c>
      <c r="D126" s="6">
        <f>+D127+D128</f>
        <v>446630</v>
      </c>
      <c r="E126" s="59">
        <f>+E127+E128</f>
        <v>2950000</v>
      </c>
    </row>
    <row r="127" spans="1:5" ht="12.75">
      <c r="A127" s="13" t="s">
        <v>82</v>
      </c>
      <c r="B127" s="60"/>
      <c r="C127" s="15">
        <f>84.86%*E127</f>
        <v>2291220</v>
      </c>
      <c r="D127" s="15">
        <f>15.14%*E127</f>
        <v>408780</v>
      </c>
      <c r="E127" s="62">
        <v>2700000</v>
      </c>
    </row>
    <row r="128" spans="1:5" ht="12.75">
      <c r="A128" s="13" t="s">
        <v>85</v>
      </c>
      <c r="B128" s="60"/>
      <c r="C128" s="15">
        <f>84.86%*E128</f>
        <v>212150</v>
      </c>
      <c r="D128" s="15">
        <f>15.14%*E128</f>
        <v>37850</v>
      </c>
      <c r="E128" s="62">
        <v>250000</v>
      </c>
    </row>
  </sheetData>
  <sheetProtection selectLockedCells="1" selectUnlockedCells="1"/>
  <mergeCells count="14">
    <mergeCell ref="B107:B108"/>
    <mergeCell ref="B111:B113"/>
    <mergeCell ref="B68:B70"/>
    <mergeCell ref="B78:B79"/>
    <mergeCell ref="B87:B88"/>
    <mergeCell ref="B91:B92"/>
    <mergeCell ref="B95:B96"/>
    <mergeCell ref="B99:B100"/>
    <mergeCell ref="B5:B6"/>
    <mergeCell ref="B10:B11"/>
    <mergeCell ref="B15:B16"/>
    <mergeCell ref="B25:B27"/>
    <mergeCell ref="B29:B31"/>
    <mergeCell ref="B60:B61"/>
  </mergeCells>
  <printOptions horizontalCentered="1"/>
  <pageMargins left="0.19652777777777777" right="0.19652777777777777" top="1.2597222222222222" bottom="0.5909722222222222" header="0.3541666666666667" footer="0.15763888888888888"/>
  <pageSetup fitToHeight="5" fitToWidth="1" horizontalDpi="300" verticalDpi="300" orientation="landscape" paperSize="9"/>
  <headerFooter alignWithMargins="0">
    <oddHeader>&amp;C&amp;"Arial,Negrito"&amp;12TRIBUNAL REGIONAL DO TRABALHO DA ____ª  REGIÃOQUADRO DE DETALHAMENTO DA DESPESA  POR GRAU DE JURISDIÇÃO  ORÇAMENTO 2015</oddHeader>
    <oddFooter>&amp;C&amp;"Times New Roman,Negrito"&amp;8&amp;P&amp;R&amp;"Times New Roman,Negrito"&amp;6&amp;F&amp;A&amp;D&amp;T</oddFooter>
  </headerFooter>
  <rowBreaks count="3" manualBreakCount="3">
    <brk id="58" max="255" man="1"/>
    <brk id="76" max="255" man="1"/>
    <brk id="1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110528</cp:lastModifiedBy>
  <dcterms:created xsi:type="dcterms:W3CDTF">2015-10-19T14:35:37Z</dcterms:created>
  <dcterms:modified xsi:type="dcterms:W3CDTF">2015-10-19T14:35:53Z</dcterms:modified>
  <cp:category/>
  <cp:version/>
  <cp:contentType/>
  <cp:contentStatus/>
</cp:coreProperties>
</file>